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660" yWindow="-80" windowWidth="21600" windowHeight="1446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<sst xmlns="http://schemas.openxmlformats.org/spreadsheetml/2006/main" count="216" uniqueCount="162">
  <si>
    <t>OTU 31</t>
    <phoneticPr fontId="18" type="noConversion"/>
  </si>
  <si>
    <t>OTU 32</t>
    <phoneticPr fontId="18" type="noConversion"/>
  </si>
  <si>
    <t>OTU 33</t>
    <phoneticPr fontId="18" type="noConversion"/>
  </si>
  <si>
    <t xml:space="preserve">OTU 34 </t>
    <phoneticPr fontId="18" type="noConversion"/>
  </si>
  <si>
    <t>OTU 35</t>
    <phoneticPr fontId="18" type="noConversion"/>
  </si>
  <si>
    <t>OTU 36</t>
    <phoneticPr fontId="18" type="noConversion"/>
  </si>
  <si>
    <t>OTU 37</t>
    <phoneticPr fontId="18" type="noConversion"/>
  </si>
  <si>
    <t xml:space="preserve">OTU 38 </t>
    <phoneticPr fontId="18" type="noConversion"/>
  </si>
  <si>
    <t>OTU 39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</si>
  <si>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</si>
  <si>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</si>
  <si>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</si>
  <si>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</si>
  <si>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</si>
  <si>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</si>
  <si>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</si>
  <si>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</si>
  <si>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</si>
  <si>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</si>
  <si>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</si>
  <si>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</si>
  <si>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</si>
  <si>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</si>
  <si>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</si>
  <si>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</si>
  <si>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</si>
  <si>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</si>
  <si>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>2515±12 - 2572±8m</t>
    <phoneticPr fontId="18" type="noConversion"/>
  </si>
  <si>
    <t>110.311111 E</t>
    <phoneticPr fontId="18" type="noConversion"/>
  </si>
  <si>
    <t>31.473056 N</t>
    <phoneticPr fontId="18" type="noConversion"/>
  </si>
  <si>
    <t>Sept 22 2010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</si>
  <si>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</si>
  <si>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</si>
  <si>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</si>
  <si>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</si>
  <si>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</si>
  <si>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</si>
  <si>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</si>
  <si>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</si>
  <si>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</si>
  <si>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</si>
  <si>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</si>
  <si>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</si>
  <si>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</si>
  <si>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</si>
  <si>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</si>
  <si>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</si>
  <si>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</si>
  <si>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</si>
  <si>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</si>
  <si>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</si>
  <si>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</si>
  <si>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</si>
  <si>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</si>
  <si>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</si>
  <si>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</si>
  <si>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</si>
  <si>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</si>
  <si>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</si>
  <si>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</si>
  <si>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</si>
  <si>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</si>
  <si>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</si>
  <si>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</si>
  <si>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</si>
  <si>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</si>
  <si>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</si>
  <si>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</si>
  <si>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</si>
  <si>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</si>
  <si>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</si>
  <si>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</si>
  <si>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</si>
  <si>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</si>
  <si>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</si>
  <si>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</si>
  <si>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Shennogjia 2, Hubei Province (sample 10)</t>
    <phoneticPr fontId="18" type="noConversion"/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</si>
  <si>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</si>
  <si>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</si>
  <si>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</si>
  <si>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</si>
  <si>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</si>
  <si>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</si>
  <si>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</si>
  <si>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</si>
  <si>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</si>
  <si>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</si>
  <si>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</si>
  <si>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</si>
  <si>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</si>
  <si>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</si>
  <si>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</si>
  <si>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</si>
  <si>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</si>
  <si>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</si>
  <si>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</si>
  <si>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</si>
  <si>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</si>
  <si>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</si>
  <si>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</si>
  <si>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</si>
  <si>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</si>
  <si>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</si>
  <si>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</si>
  <si>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</si>
  <si>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</si>
  <si>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</si>
  <si>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</si>
  <si>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</si>
  <si>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</si>
  <si>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40</t>
    <phoneticPr fontId="18" type="noConversion"/>
  </si>
  <si>
    <t>OTU 41</t>
    <phoneticPr fontId="18" type="noConversion"/>
  </si>
  <si>
    <t>OTU 43</t>
    <phoneticPr fontId="18" type="noConversion"/>
  </si>
  <si>
    <t>OTU 44</t>
    <phoneticPr fontId="18" type="noConversion"/>
  </si>
  <si>
    <t>OTU 45</t>
    <phoneticPr fontId="18" type="noConversion"/>
  </si>
  <si>
    <t>OTU 46</t>
    <phoneticPr fontId="18" type="noConversion"/>
  </si>
  <si>
    <t>OTU 47</t>
    <phoneticPr fontId="18" type="noConversion"/>
  </si>
  <si>
    <t>OTU 48</t>
    <phoneticPr fontId="18" type="noConversion"/>
  </si>
  <si>
    <t>OTU 49</t>
    <phoneticPr fontId="18" type="noConversion"/>
  </si>
  <si>
    <t>OTU 51</t>
    <phoneticPr fontId="18" type="noConversion"/>
  </si>
  <si>
    <t>OTU 52</t>
    <phoneticPr fontId="18" type="noConversion"/>
  </si>
  <si>
    <t>OTU 53</t>
    <phoneticPr fontId="18" type="noConversion"/>
  </si>
  <si>
    <t>OTU 54</t>
    <phoneticPr fontId="18" type="noConversion"/>
  </si>
  <si>
    <t>OTU 2 (no ID)</t>
    <phoneticPr fontId="18" type="noConversion"/>
  </si>
  <si>
    <t>OTU 3 (no ID)</t>
    <phoneticPr fontId="18" type="noConversion"/>
  </si>
  <si>
    <t>OTU 23 is regarded as having spines. OTUs (8 &amp; 21), (9 &amp; 22), (23 &amp; 42), (29 &amp; 50) are the same. 20 and 25 are very similar as are OTUs 2 &amp; 3.</t>
    <phoneticPr fontId="18" type="noConversion"/>
  </si>
  <si>
    <t>Length to Width Character States</t>
    <phoneticPr fontId="18" type="noConversion"/>
  </si>
  <si>
    <t>RAS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</si>
  <si>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</si>
  <si>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</si>
  <si>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</si>
  <si>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</si>
  <si>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</si>
  <si>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</si>
  <si>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</si>
  <si>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</si>
  <si>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OTU 1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</si>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</sst>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86</v>
      </c>
      <c r="B1" s="187" t="s">
        <v>82</v>
      </c>
      <c r="C1" s="183" t="s">
        <v>83</v>
      </c>
      <c r="D1" s="184"/>
      <c r="E1" s="173" t="s">
        <v>84</v>
      </c>
      <c r="F1" s="174"/>
      <c r="G1" s="173" t="s">
        <v>85</v>
      </c>
      <c r="H1" s="174"/>
      <c r="I1" s="177" t="s">
        <v>134</v>
      </c>
      <c r="J1" s="178"/>
      <c r="K1" s="177" t="s">
        <v>135</v>
      </c>
      <c r="L1" s="218"/>
      <c r="M1" s="215"/>
      <c r="N1" s="228" t="s">
        <v>131</v>
      </c>
      <c r="O1" s="228"/>
      <c r="P1" s="129">
        <v>1</v>
      </c>
      <c r="Q1" s="124"/>
      <c r="R1" s="125"/>
      <c r="S1" s="230" t="s">
        <v>133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132</v>
      </c>
      <c r="O2" s="229"/>
      <c r="P2" s="126" t="s">
        <v>130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127</v>
      </c>
      <c r="B3" s="159" t="s">
        <v>76</v>
      </c>
      <c r="C3" s="181" t="s">
        <v>29</v>
      </c>
      <c r="D3" s="182"/>
      <c r="E3" s="181" t="s">
        <v>28</v>
      </c>
      <c r="F3" s="182"/>
      <c r="G3" s="167" t="s">
        <v>27</v>
      </c>
      <c r="H3" s="168"/>
      <c r="I3" s="169" t="s">
        <v>30</v>
      </c>
      <c r="J3" s="170"/>
      <c r="K3" s="181"/>
      <c r="L3" s="182"/>
      <c r="M3" s="222" t="s">
        <v>125</v>
      </c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128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102</v>
      </c>
      <c r="B5" s="192" t="s">
        <v>101</v>
      </c>
      <c r="C5" s="196" t="s">
        <v>20</v>
      </c>
      <c r="D5" s="197"/>
      <c r="E5" s="198" t="s">
        <v>14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15</v>
      </c>
      <c r="P5" s="204"/>
      <c r="Q5" s="204"/>
      <c r="R5" s="204"/>
      <c r="S5" s="204"/>
      <c r="T5" s="204"/>
      <c r="U5" s="204"/>
      <c r="V5" s="204"/>
      <c r="W5" s="205"/>
      <c r="X5" s="206" t="s">
        <v>16</v>
      </c>
      <c r="Y5" s="207"/>
      <c r="Z5" s="207"/>
      <c r="AA5" s="208"/>
      <c r="AB5" s="209" t="s">
        <v>17</v>
      </c>
      <c r="AC5" s="210"/>
      <c r="AD5" s="211"/>
      <c r="AE5" s="212" t="s">
        <v>18</v>
      </c>
      <c r="AF5" s="213"/>
      <c r="AG5" s="213"/>
      <c r="AH5" s="213"/>
      <c r="AI5" s="214"/>
      <c r="AJ5" s="189" t="s">
        <v>19</v>
      </c>
      <c r="AK5" s="190"/>
      <c r="AL5" s="191"/>
      <c r="AN5" s="243" t="s">
        <v>105</v>
      </c>
      <c r="AO5" s="241" t="s">
        <v>106</v>
      </c>
      <c r="AP5" s="241" t="s">
        <v>107</v>
      </c>
      <c r="AQ5" s="236" t="s">
        <v>108</v>
      </c>
      <c r="AR5" s="236" t="s">
        <v>103</v>
      </c>
      <c r="AS5" s="236" t="s">
        <v>104</v>
      </c>
      <c r="AT5" s="236" t="s">
        <v>98</v>
      </c>
      <c r="AU5" s="236" t="s">
        <v>109</v>
      </c>
      <c r="AV5" s="236" t="s">
        <v>126</v>
      </c>
      <c r="AW5" s="239" t="s">
        <v>99</v>
      </c>
    </row>
    <row r="6" spans="1:88" ht="80.25" customHeight="1" thickBot="1">
      <c r="A6" s="195"/>
      <c r="B6" s="193"/>
      <c r="C6" s="131" t="s">
        <v>89</v>
      </c>
      <c r="D6" s="132" t="s">
        <v>38</v>
      </c>
      <c r="E6" s="133" t="s">
        <v>39</v>
      </c>
      <c r="F6" s="134" t="s">
        <v>129</v>
      </c>
      <c r="G6" s="135" t="s">
        <v>9</v>
      </c>
      <c r="H6" s="136" t="s">
        <v>21</v>
      </c>
      <c r="I6" s="135" t="s">
        <v>10</v>
      </c>
      <c r="J6" s="134" t="s">
        <v>11</v>
      </c>
      <c r="K6" s="135" t="s">
        <v>42</v>
      </c>
      <c r="L6" s="134" t="s">
        <v>43</v>
      </c>
      <c r="M6" s="137" t="s">
        <v>12</v>
      </c>
      <c r="N6" s="138" t="s">
        <v>13</v>
      </c>
      <c r="O6" s="139" t="s">
        <v>45</v>
      </c>
      <c r="P6" s="140" t="s">
        <v>46</v>
      </c>
      <c r="Q6" s="141" t="s">
        <v>47</v>
      </c>
      <c r="R6" s="140" t="s">
        <v>48</v>
      </c>
      <c r="S6" s="142" t="s">
        <v>49</v>
      </c>
      <c r="T6" s="141" t="s">
        <v>50</v>
      </c>
      <c r="U6" s="143" t="s">
        <v>51</v>
      </c>
      <c r="V6" s="140" t="s">
        <v>52</v>
      </c>
      <c r="W6" s="144" t="s">
        <v>53</v>
      </c>
      <c r="X6" s="145" t="s">
        <v>22</v>
      </c>
      <c r="Y6" s="146" t="s">
        <v>24</v>
      </c>
      <c r="Z6" s="147" t="s">
        <v>25</v>
      </c>
      <c r="AA6" s="148" t="s">
        <v>23</v>
      </c>
      <c r="AB6" s="149" t="s">
        <v>26</v>
      </c>
      <c r="AC6" s="150" t="s">
        <v>31</v>
      </c>
      <c r="AD6" s="151" t="s">
        <v>32</v>
      </c>
      <c r="AE6" s="152" t="s">
        <v>36</v>
      </c>
      <c r="AF6" s="153" t="s">
        <v>33</v>
      </c>
      <c r="AG6" s="153" t="s">
        <v>34</v>
      </c>
      <c r="AH6" s="153" t="s">
        <v>35</v>
      </c>
      <c r="AI6" s="154" t="s">
        <v>37</v>
      </c>
      <c r="AJ6" s="155" t="s">
        <v>66</v>
      </c>
      <c r="AK6" s="156" t="s">
        <v>67</v>
      </c>
      <c r="AL6" s="157" t="s">
        <v>68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136</v>
      </c>
      <c r="C7" s="24">
        <v>1</v>
      </c>
      <c r="D7" s="16"/>
      <c r="E7" s="24"/>
      <c r="F7" s="39">
        <v>1</v>
      </c>
      <c r="G7" s="32">
        <v>1</v>
      </c>
      <c r="H7" s="38"/>
      <c r="I7" s="32"/>
      <c r="J7" s="39">
        <v>1</v>
      </c>
      <c r="K7" s="32"/>
      <c r="L7" s="39">
        <v>1</v>
      </c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137</v>
      </c>
      <c r="C8" s="24"/>
      <c r="D8" s="16">
        <v>1</v>
      </c>
      <c r="E8" s="24"/>
      <c r="F8" s="39">
        <v>1</v>
      </c>
      <c r="G8" s="32">
        <v>1</v>
      </c>
      <c r="H8" s="38">
        <v>1</v>
      </c>
      <c r="I8" s="32">
        <v>1</v>
      </c>
      <c r="J8" s="39">
        <v>1</v>
      </c>
      <c r="K8" s="32">
        <v>1</v>
      </c>
      <c r="L8" s="39">
        <v>1</v>
      </c>
      <c r="M8" s="32">
        <v>1</v>
      </c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/>
      <c r="AA8" s="17">
        <v>1</v>
      </c>
      <c r="AB8" s="24">
        <v>1</v>
      </c>
      <c r="AC8" s="50"/>
      <c r="AD8" s="17"/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138</v>
      </c>
      <c r="C9" s="24">
        <v>1</v>
      </c>
      <c r="D9" s="16"/>
      <c r="E9" s="24"/>
      <c r="F9" s="39">
        <v>1</v>
      </c>
      <c r="G9" s="32">
        <v>1</v>
      </c>
      <c r="H9" s="38"/>
      <c r="I9" s="32">
        <v>1</v>
      </c>
      <c r="J9" s="39">
        <v>1</v>
      </c>
      <c r="K9" s="32">
        <v>1</v>
      </c>
      <c r="L9" s="39"/>
      <c r="M9" s="32">
        <v>1</v>
      </c>
      <c r="N9" s="16"/>
      <c r="O9" s="42"/>
      <c r="P9" s="48">
        <v>1</v>
      </c>
      <c r="Q9" s="38">
        <v>1</v>
      </c>
      <c r="R9" s="48">
        <v>1</v>
      </c>
      <c r="S9" s="50">
        <v>1</v>
      </c>
      <c r="T9" s="38"/>
      <c r="U9" s="48"/>
      <c r="V9" s="50"/>
      <c r="W9" s="16"/>
      <c r="X9" s="38"/>
      <c r="Y9" s="32"/>
      <c r="Z9" s="50">
        <v>1</v>
      </c>
      <c r="AA9" s="17">
        <v>1</v>
      </c>
      <c r="AB9" s="24"/>
      <c r="AC9" s="50"/>
      <c r="AD9" s="17">
        <v>1</v>
      </c>
      <c r="AE9" s="24"/>
      <c r="AF9" s="50">
        <v>1</v>
      </c>
      <c r="AG9" s="50">
        <v>1</v>
      </c>
      <c r="AH9" s="50">
        <v>1</v>
      </c>
      <c r="AI9" s="53"/>
      <c r="AJ9" s="24">
        <v>1</v>
      </c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139</v>
      </c>
      <c r="C10" s="24">
        <v>1</v>
      </c>
      <c r="D10" s="16"/>
      <c r="E10" s="24"/>
      <c r="F10" s="39">
        <v>1</v>
      </c>
      <c r="G10" s="32">
        <v>1</v>
      </c>
      <c r="H10" s="38"/>
      <c r="I10" s="32">
        <v>1</v>
      </c>
      <c r="J10" s="39">
        <v>1</v>
      </c>
      <c r="K10" s="32"/>
      <c r="L10" s="39">
        <v>1</v>
      </c>
      <c r="M10" s="32">
        <v>1</v>
      </c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>
        <v>1</v>
      </c>
      <c r="X10" s="38"/>
      <c r="Y10" s="32"/>
      <c r="Z10" s="50"/>
      <c r="AA10" s="17">
        <v>1</v>
      </c>
      <c r="AB10" s="24"/>
      <c r="AC10" s="50">
        <v>1</v>
      </c>
      <c r="AD10" s="17">
        <v>1</v>
      </c>
      <c r="AE10" s="24"/>
      <c r="AF10" s="50"/>
      <c r="AG10" s="50">
        <v>1</v>
      </c>
      <c r="AH10" s="50"/>
      <c r="AI10" s="53"/>
      <c r="AJ10" s="24">
        <v>1</v>
      </c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140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/>
      <c r="W11" s="16"/>
      <c r="X11" s="38"/>
      <c r="Y11" s="32">
        <v>1</v>
      </c>
      <c r="Z11" s="50">
        <v>1</v>
      </c>
      <c r="AA11" s="17"/>
      <c r="AB11" s="24"/>
      <c r="AC11" s="50">
        <v>1</v>
      </c>
      <c r="AD11" s="17"/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141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/>
      <c r="J12" s="39">
        <v>1</v>
      </c>
      <c r="K12" s="32"/>
      <c r="L12" s="39">
        <v>1</v>
      </c>
      <c r="M12" s="32"/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>
        <v>1</v>
      </c>
      <c r="W12" s="16">
        <v>1</v>
      </c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142</v>
      </c>
      <c r="C13" s="24">
        <v>1</v>
      </c>
      <c r="D13" s="16"/>
      <c r="E13" s="24"/>
      <c r="F13" s="39">
        <v>1</v>
      </c>
      <c r="G13" s="32">
        <v>1</v>
      </c>
      <c r="H13" s="38"/>
      <c r="I13" s="32">
        <v>1</v>
      </c>
      <c r="J13" s="39"/>
      <c r="K13" s="32"/>
      <c r="L13" s="39">
        <v>1</v>
      </c>
      <c r="M13" s="32">
        <v>1</v>
      </c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/>
      <c r="V13" s="50"/>
      <c r="W13" s="16"/>
      <c r="X13" s="38"/>
      <c r="Y13" s="32"/>
      <c r="Z13" s="50"/>
      <c r="AA13" s="17">
        <v>1</v>
      </c>
      <c r="AB13" s="24"/>
      <c r="AC13" s="50">
        <v>1</v>
      </c>
      <c r="AD13" s="17">
        <v>1</v>
      </c>
      <c r="AE13" s="24"/>
      <c r="AF13" s="50"/>
      <c r="AG13" s="50"/>
      <c r="AH13" s="50">
        <v>1</v>
      </c>
      <c r="AI13" s="53">
        <v>1</v>
      </c>
      <c r="AJ13" s="24"/>
      <c r="AK13" s="50">
        <v>1</v>
      </c>
      <c r="AL13" s="16">
        <v>1</v>
      </c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143</v>
      </c>
      <c r="C14" s="24"/>
      <c r="D14" s="16">
        <v>1</v>
      </c>
      <c r="E14" s="24"/>
      <c r="F14" s="39">
        <v>1</v>
      </c>
      <c r="G14" s="32">
        <v>1</v>
      </c>
      <c r="H14" s="38">
        <v>1</v>
      </c>
      <c r="I14" s="32">
        <v>1</v>
      </c>
      <c r="J14" s="39">
        <v>1</v>
      </c>
      <c r="K14" s="32">
        <v>1</v>
      </c>
      <c r="L14" s="39">
        <v>1</v>
      </c>
      <c r="M14" s="32">
        <v>1</v>
      </c>
      <c r="N14" s="16"/>
      <c r="O14" s="42"/>
      <c r="P14" s="48"/>
      <c r="Q14" s="38"/>
      <c r="R14" s="48"/>
      <c r="S14" s="50"/>
      <c r="T14" s="38">
        <v>1</v>
      </c>
      <c r="U14" s="48">
        <v>1</v>
      </c>
      <c r="V14" s="50">
        <v>1</v>
      </c>
      <c r="W14" s="16">
        <v>1</v>
      </c>
      <c r="X14" s="38"/>
      <c r="Y14" s="32"/>
      <c r="Z14" s="50">
        <v>1</v>
      </c>
      <c r="AA14" s="17"/>
      <c r="AB14" s="24">
        <v>1</v>
      </c>
      <c r="AC14" s="50"/>
      <c r="AD14" s="17"/>
      <c r="AE14" s="24">
        <v>1</v>
      </c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144</v>
      </c>
      <c r="C15" s="24">
        <v>1</v>
      </c>
      <c r="D15" s="16"/>
      <c r="E15" s="24"/>
      <c r="F15" s="39">
        <v>1</v>
      </c>
      <c r="G15" s="32">
        <v>1</v>
      </c>
      <c r="H15" s="38"/>
      <c r="I15" s="32">
        <v>1</v>
      </c>
      <c r="J15" s="39">
        <v>1</v>
      </c>
      <c r="K15" s="32"/>
      <c r="L15" s="39">
        <v>1</v>
      </c>
      <c r="M15" s="32">
        <v>1</v>
      </c>
      <c r="N15" s="16"/>
      <c r="O15" s="42"/>
      <c r="P15" s="48"/>
      <c r="Q15" s="38">
        <v>1</v>
      </c>
      <c r="R15" s="48">
        <v>1</v>
      </c>
      <c r="S15" s="50">
        <v>1</v>
      </c>
      <c r="T15" s="38">
        <v>1</v>
      </c>
      <c r="U15" s="48"/>
      <c r="V15" s="50"/>
      <c r="W15" s="16"/>
      <c r="X15" s="38"/>
      <c r="Y15" s="32"/>
      <c r="Z15" s="50">
        <v>1</v>
      </c>
      <c r="AA15" s="17"/>
      <c r="AB15" s="24"/>
      <c r="AC15" s="50">
        <v>1</v>
      </c>
      <c r="AD15" s="17">
        <v>1</v>
      </c>
      <c r="AE15" s="24"/>
      <c r="AF15" s="50">
        <v>1</v>
      </c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145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/>
      <c r="M16" s="32"/>
      <c r="N16" s="16"/>
      <c r="O16" s="42"/>
      <c r="P16" s="48"/>
      <c r="Q16" s="38"/>
      <c r="R16" s="48"/>
      <c r="S16" s="50">
        <v>1</v>
      </c>
      <c r="T16" s="38">
        <v>1</v>
      </c>
      <c r="U16" s="48">
        <v>1</v>
      </c>
      <c r="V16" s="50">
        <v>1</v>
      </c>
      <c r="W16" s="16"/>
      <c r="X16" s="38"/>
      <c r="Y16" s="32"/>
      <c r="Z16" s="50">
        <v>1</v>
      </c>
      <c r="AA16" s="17">
        <v>1</v>
      </c>
      <c r="AB16" s="24"/>
      <c r="AC16" s="50"/>
      <c r="AD16" s="17">
        <v>1</v>
      </c>
      <c r="AE16" s="24"/>
      <c r="AF16" s="50"/>
      <c r="AG16" s="50">
        <v>1</v>
      </c>
      <c r="AH16" s="50">
        <v>1</v>
      </c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146</v>
      </c>
      <c r="C17" s="24">
        <v>1</v>
      </c>
      <c r="D17" s="16"/>
      <c r="E17" s="24"/>
      <c r="F17" s="39">
        <v>1</v>
      </c>
      <c r="G17" s="32">
        <v>1</v>
      </c>
      <c r="H17" s="38"/>
      <c r="I17" s="32"/>
      <c r="J17" s="39">
        <v>1</v>
      </c>
      <c r="K17" s="32">
        <v>1</v>
      </c>
      <c r="L17" s="39">
        <v>1</v>
      </c>
      <c r="M17" s="32">
        <v>1</v>
      </c>
      <c r="N17" s="16"/>
      <c r="O17" s="42"/>
      <c r="P17" s="48"/>
      <c r="Q17" s="38"/>
      <c r="R17" s="48"/>
      <c r="S17" s="50"/>
      <c r="T17" s="38"/>
      <c r="U17" s="48">
        <v>1</v>
      </c>
      <c r="V17" s="50">
        <v>1</v>
      </c>
      <c r="W17" s="16"/>
      <c r="X17" s="38"/>
      <c r="Y17" s="32"/>
      <c r="Z17" s="50"/>
      <c r="AA17" s="17">
        <v>1</v>
      </c>
      <c r="AB17" s="24">
        <v>1</v>
      </c>
      <c r="AC17" s="50">
        <v>1</v>
      </c>
      <c r="AD17" s="17">
        <v>1</v>
      </c>
      <c r="AE17" s="24"/>
      <c r="AF17" s="50"/>
      <c r="AG17" s="50">
        <v>1</v>
      </c>
      <c r="AH17" s="50">
        <v>1</v>
      </c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147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>
        <v>1</v>
      </c>
      <c r="S18" s="50">
        <v>1</v>
      </c>
      <c r="T18" s="38">
        <v>1</v>
      </c>
      <c r="U18" s="48"/>
      <c r="V18" s="50"/>
      <c r="W18" s="16"/>
      <c r="X18" s="38"/>
      <c r="Y18" s="32"/>
      <c r="Z18" s="50">
        <v>1</v>
      </c>
      <c r="AA18" s="17"/>
      <c r="AB18" s="24"/>
      <c r="AC18" s="50"/>
      <c r="AD18" s="17">
        <v>1</v>
      </c>
      <c r="AE18" s="24"/>
      <c r="AF18" s="50"/>
      <c r="AG18" s="50">
        <v>1</v>
      </c>
      <c r="AH18" s="50">
        <v>1</v>
      </c>
      <c r="AI18" s="53">
        <v>1</v>
      </c>
      <c r="AJ18" s="24">
        <v>1</v>
      </c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148</v>
      </c>
      <c r="C19" s="24">
        <v>1</v>
      </c>
      <c r="D19" s="16">
        <v>1</v>
      </c>
      <c r="E19" s="24"/>
      <c r="F19" s="39">
        <v>1</v>
      </c>
      <c r="G19" s="32">
        <v>1</v>
      </c>
      <c r="H19" s="38"/>
      <c r="I19" s="32">
        <v>1</v>
      </c>
      <c r="J19" s="39">
        <v>1</v>
      </c>
      <c r="K19" s="32"/>
      <c r="L19" s="39">
        <v>1</v>
      </c>
      <c r="M19" s="32">
        <v>1</v>
      </c>
      <c r="N19" s="16"/>
      <c r="O19" s="42"/>
      <c r="P19" s="48"/>
      <c r="Q19" s="38"/>
      <c r="R19" s="48"/>
      <c r="S19" s="50">
        <v>1</v>
      </c>
      <c r="T19" s="38">
        <v>1</v>
      </c>
      <c r="U19" s="48">
        <v>1</v>
      </c>
      <c r="V19" s="50">
        <v>1</v>
      </c>
      <c r="W19" s="16"/>
      <c r="X19" s="38"/>
      <c r="Y19" s="32"/>
      <c r="Z19" s="50"/>
      <c r="AA19" s="17">
        <v>1</v>
      </c>
      <c r="AB19" s="24">
        <v>1</v>
      </c>
      <c r="AC19" s="50">
        <v>1</v>
      </c>
      <c r="AD19" s="17">
        <v>1</v>
      </c>
      <c r="AE19" s="24"/>
      <c r="AF19" s="50">
        <v>1</v>
      </c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149</v>
      </c>
      <c r="C20" s="24">
        <v>1</v>
      </c>
      <c r="D20" s="16"/>
      <c r="E20" s="24"/>
      <c r="F20" s="39">
        <v>1</v>
      </c>
      <c r="G20" s="32">
        <v>1</v>
      </c>
      <c r="H20" s="38"/>
      <c r="I20" s="32">
        <v>1</v>
      </c>
      <c r="J20" s="39">
        <v>1</v>
      </c>
      <c r="K20" s="32"/>
      <c r="L20" s="39">
        <v>1</v>
      </c>
      <c r="M20" s="32"/>
      <c r="N20" s="16"/>
      <c r="O20" s="42"/>
      <c r="P20" s="48">
        <v>1</v>
      </c>
      <c r="Q20" s="38">
        <v>1</v>
      </c>
      <c r="R20" s="48">
        <v>1</v>
      </c>
      <c r="S20" s="50"/>
      <c r="T20" s="38"/>
      <c r="U20" s="48"/>
      <c r="V20" s="50"/>
      <c r="W20" s="16"/>
      <c r="X20" s="38"/>
      <c r="Y20" s="32">
        <v>1</v>
      </c>
      <c r="Z20" s="50"/>
      <c r="AA20" s="17"/>
      <c r="AB20" s="24"/>
      <c r="AC20" s="50">
        <v>1</v>
      </c>
      <c r="AD20" s="17">
        <v>1</v>
      </c>
      <c r="AE20" s="24"/>
      <c r="AF20" s="50">
        <v>1</v>
      </c>
      <c r="AG20" s="50">
        <v>1</v>
      </c>
      <c r="AH20" s="50"/>
      <c r="AI20" s="53"/>
      <c r="AJ20" s="24">
        <v>1</v>
      </c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150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>
        <v>1</v>
      </c>
      <c r="Q21" s="38">
        <v>1</v>
      </c>
      <c r="R21" s="48">
        <v>1</v>
      </c>
      <c r="S21" s="50"/>
      <c r="T21" s="38"/>
      <c r="U21" s="48"/>
      <c r="V21" s="50"/>
      <c r="W21" s="16"/>
      <c r="X21" s="38"/>
      <c r="Y21" s="32">
        <v>1</v>
      </c>
      <c r="Z21" s="50">
        <v>1</v>
      </c>
      <c r="AA21" s="17"/>
      <c r="AB21" s="24"/>
      <c r="AC21" s="50"/>
      <c r="AD21" s="17">
        <v>1</v>
      </c>
      <c r="AE21" s="24"/>
      <c r="AF21" s="50">
        <v>1</v>
      </c>
      <c r="AG21" s="50">
        <v>1</v>
      </c>
      <c r="AH21" s="50">
        <v>1</v>
      </c>
      <c r="AI21" s="53">
        <v>1</v>
      </c>
      <c r="AJ21" s="24"/>
      <c r="AK21" s="50">
        <v>1</v>
      </c>
      <c r="AL21" s="16">
        <v>1</v>
      </c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151</v>
      </c>
      <c r="C22" s="24"/>
      <c r="D22" s="16">
        <v>1</v>
      </c>
      <c r="E22" s="24"/>
      <c r="F22" s="39">
        <v>1</v>
      </c>
      <c r="G22" s="32">
        <v>1</v>
      </c>
      <c r="H22" s="38"/>
      <c r="I22" s="32">
        <v>1</v>
      </c>
      <c r="J22" s="39">
        <v>1</v>
      </c>
      <c r="K22" s="32">
        <v>1</v>
      </c>
      <c r="L22" s="39">
        <v>1</v>
      </c>
      <c r="M22" s="32">
        <v>1</v>
      </c>
      <c r="N22" s="16"/>
      <c r="O22" s="42"/>
      <c r="P22" s="48"/>
      <c r="Q22" s="38"/>
      <c r="R22" s="48"/>
      <c r="S22" s="50"/>
      <c r="T22" s="38"/>
      <c r="U22" s="48"/>
      <c r="V22" s="50">
        <v>1</v>
      </c>
      <c r="W22" s="16">
        <v>1</v>
      </c>
      <c r="X22" s="38"/>
      <c r="Y22" s="32"/>
      <c r="Z22" s="50"/>
      <c r="AA22" s="17">
        <v>1</v>
      </c>
      <c r="AB22" s="24">
        <v>1</v>
      </c>
      <c r="AC22" s="50"/>
      <c r="AD22" s="17"/>
      <c r="AE22" s="24">
        <v>1</v>
      </c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152</v>
      </c>
      <c r="C23" s="24"/>
      <c r="D23" s="16">
        <v>1</v>
      </c>
      <c r="E23" s="24"/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/>
      <c r="L23" s="39">
        <v>1</v>
      </c>
      <c r="M23" s="32">
        <v>1</v>
      </c>
      <c r="N23" s="16"/>
      <c r="O23" s="42"/>
      <c r="P23" s="48">
        <v>1</v>
      </c>
      <c r="Q23" s="38">
        <v>1</v>
      </c>
      <c r="R23" s="48">
        <v>1</v>
      </c>
      <c r="S23" s="50">
        <v>1</v>
      </c>
      <c r="T23" s="38"/>
      <c r="U23" s="48"/>
      <c r="V23" s="50"/>
      <c r="W23" s="16"/>
      <c r="X23" s="38"/>
      <c r="Y23" s="32"/>
      <c r="Z23" s="50"/>
      <c r="AA23" s="17">
        <v>1</v>
      </c>
      <c r="AB23" s="24">
        <v>1</v>
      </c>
      <c r="AC23" s="50"/>
      <c r="AD23" s="17"/>
      <c r="AE23" s="24">
        <v>1</v>
      </c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153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>
        <v>1</v>
      </c>
      <c r="Q24" s="38">
        <v>1</v>
      </c>
      <c r="R24" s="48">
        <v>1</v>
      </c>
      <c r="S24" s="50">
        <v>1</v>
      </c>
      <c r="T24" s="38"/>
      <c r="U24" s="48"/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>
        <v>1</v>
      </c>
      <c r="AI24" s="53"/>
      <c r="AJ24" s="24">
        <v>1</v>
      </c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154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>
        <v>1</v>
      </c>
      <c r="R25" s="48">
        <v>1</v>
      </c>
      <c r="S25" s="50">
        <v>1</v>
      </c>
      <c r="T25" s="38">
        <v>1</v>
      </c>
      <c r="U25" s="48">
        <v>1</v>
      </c>
      <c r="V25" s="50"/>
      <c r="W25" s="16"/>
      <c r="X25" s="38">
        <v>1</v>
      </c>
      <c r="Y25" s="32">
        <v>1</v>
      </c>
      <c r="Z25" s="50">
        <v>1</v>
      </c>
      <c r="AA25" s="17"/>
      <c r="AB25" s="24">
        <v>1</v>
      </c>
      <c r="AC25" s="50"/>
      <c r="AD25" s="17">
        <v>1</v>
      </c>
      <c r="AE25" s="24">
        <v>1</v>
      </c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155</v>
      </c>
      <c r="C26" s="24">
        <v>1</v>
      </c>
      <c r="D26" s="16"/>
      <c r="E26" s="24"/>
      <c r="F26" s="39">
        <v>1</v>
      </c>
      <c r="G26" s="32">
        <v>1</v>
      </c>
      <c r="H26" s="38"/>
      <c r="I26" s="32"/>
      <c r="J26" s="39">
        <v>1</v>
      </c>
      <c r="K26" s="32"/>
      <c r="L26" s="39">
        <v>1</v>
      </c>
      <c r="M26" s="32"/>
      <c r="N26" s="16"/>
      <c r="O26" s="42"/>
      <c r="P26" s="48"/>
      <c r="Q26" s="38"/>
      <c r="R26" s="48"/>
      <c r="S26" s="50"/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>
        <v>1</v>
      </c>
      <c r="AB26" s="24"/>
      <c r="AC26" s="50"/>
      <c r="AD26" s="17">
        <v>1</v>
      </c>
      <c r="AE26" s="24"/>
      <c r="AF26" s="50"/>
      <c r="AG26" s="50">
        <v>1</v>
      </c>
      <c r="AH26" s="50">
        <v>1</v>
      </c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156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>
        <v>1</v>
      </c>
      <c r="P27" s="48">
        <v>1</v>
      </c>
      <c r="Q27" s="38">
        <v>1</v>
      </c>
      <c r="R27" s="48">
        <v>1</v>
      </c>
      <c r="S27" s="50">
        <v>1</v>
      </c>
      <c r="T27" s="38"/>
      <c r="U27" s="48"/>
      <c r="V27" s="50"/>
      <c r="W27" s="16"/>
      <c r="X27" s="38"/>
      <c r="Y27" s="32">
        <v>1</v>
      </c>
      <c r="Z27" s="50">
        <v>1</v>
      </c>
      <c r="AA27" s="17"/>
      <c r="AB27" s="24"/>
      <c r="AC27" s="50"/>
      <c r="AD27" s="17">
        <v>1</v>
      </c>
      <c r="AE27" s="24"/>
      <c r="AF27" s="50">
        <v>1</v>
      </c>
      <c r="AG27" s="50">
        <v>1</v>
      </c>
      <c r="AH27" s="50">
        <v>1</v>
      </c>
      <c r="AI27" s="53"/>
      <c r="AJ27" s="24">
        <v>1</v>
      </c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157</v>
      </c>
      <c r="C28" s="24"/>
      <c r="D28" s="16">
        <v>1</v>
      </c>
      <c r="E28" s="24"/>
      <c r="F28" s="39">
        <v>1</v>
      </c>
      <c r="G28" s="32">
        <v>1</v>
      </c>
      <c r="H28" s="38">
        <v>1</v>
      </c>
      <c r="I28" s="32">
        <v>1</v>
      </c>
      <c r="J28" s="39">
        <v>1</v>
      </c>
      <c r="K28" s="32">
        <v>1</v>
      </c>
      <c r="L28" s="39">
        <v>1</v>
      </c>
      <c r="M28" s="32">
        <v>1</v>
      </c>
      <c r="N28" s="16"/>
      <c r="O28" s="42"/>
      <c r="P28" s="48"/>
      <c r="Q28" s="38"/>
      <c r="R28" s="48"/>
      <c r="S28" s="50"/>
      <c r="T28" s="38">
        <v>1</v>
      </c>
      <c r="U28" s="48">
        <v>1</v>
      </c>
      <c r="V28" s="50">
        <v>1</v>
      </c>
      <c r="W28" s="16">
        <v>1</v>
      </c>
      <c r="X28" s="38"/>
      <c r="Y28" s="32"/>
      <c r="Z28" s="50"/>
      <c r="AA28" s="17">
        <v>1</v>
      </c>
      <c r="AB28" s="24">
        <v>1</v>
      </c>
      <c r="AC28" s="50"/>
      <c r="AD28" s="17"/>
      <c r="AE28" s="24">
        <v>1</v>
      </c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158</v>
      </c>
      <c r="C29" s="24">
        <v>1</v>
      </c>
      <c r="D29" s="16"/>
      <c r="E29" s="24"/>
      <c r="F29" s="39">
        <v>1</v>
      </c>
      <c r="G29" s="32">
        <v>1</v>
      </c>
      <c r="H29" s="38"/>
      <c r="I29" s="32">
        <v>1</v>
      </c>
      <c r="J29" s="39"/>
      <c r="K29" s="32"/>
      <c r="L29" s="39">
        <v>1</v>
      </c>
      <c r="M29" s="32"/>
      <c r="N29" s="16"/>
      <c r="O29" s="42"/>
      <c r="P29" s="48">
        <v>1</v>
      </c>
      <c r="Q29" s="38">
        <v>1</v>
      </c>
      <c r="R29" s="48">
        <v>1</v>
      </c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>
        <v>1</v>
      </c>
      <c r="AA29" s="17">
        <v>1</v>
      </c>
      <c r="AB29" s="24"/>
      <c r="AC29" s="50">
        <v>1</v>
      </c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159</v>
      </c>
      <c r="C30" s="24">
        <v>1</v>
      </c>
      <c r="D30" s="16"/>
      <c r="E30" s="24"/>
      <c r="F30" s="39">
        <v>1</v>
      </c>
      <c r="G30" s="32">
        <v>1</v>
      </c>
      <c r="H30" s="38"/>
      <c r="I30" s="32"/>
      <c r="J30" s="39">
        <v>1</v>
      </c>
      <c r="K30" s="32">
        <v>1</v>
      </c>
      <c r="L30" s="39"/>
      <c r="M30" s="32"/>
      <c r="N30" s="16"/>
      <c r="O30" s="42"/>
      <c r="P30" s="48"/>
      <c r="Q30" s="38"/>
      <c r="R30" s="48">
        <v>1</v>
      </c>
      <c r="S30" s="50">
        <v>1</v>
      </c>
      <c r="T30" s="38">
        <v>1</v>
      </c>
      <c r="U30" s="48">
        <v>1</v>
      </c>
      <c r="V30" s="50"/>
      <c r="W30" s="16"/>
      <c r="X30" s="38"/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>
        <v>1</v>
      </c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160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>
        <v>1</v>
      </c>
      <c r="S31" s="50">
        <v>1</v>
      </c>
      <c r="T31" s="38">
        <v>1</v>
      </c>
      <c r="U31" s="48"/>
      <c r="V31" s="50"/>
      <c r="W31" s="16"/>
      <c r="X31" s="38"/>
      <c r="Y31" s="32">
        <v>1</v>
      </c>
      <c r="Z31" s="50">
        <v>1</v>
      </c>
      <c r="AA31" s="17"/>
      <c r="AB31" s="24"/>
      <c r="AC31" s="50"/>
      <c r="AD31" s="17">
        <v>1</v>
      </c>
      <c r="AE31" s="24"/>
      <c r="AF31" s="50"/>
      <c r="AG31" s="50"/>
      <c r="AH31" s="50">
        <v>1</v>
      </c>
      <c r="AI31" s="53">
        <v>1</v>
      </c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161</v>
      </c>
      <c r="C32" s="24"/>
      <c r="D32" s="16">
        <v>1</v>
      </c>
      <c r="E32" s="24"/>
      <c r="F32" s="39">
        <v>1</v>
      </c>
      <c r="G32" s="32">
        <v>1</v>
      </c>
      <c r="H32" s="38">
        <v>1</v>
      </c>
      <c r="I32" s="32">
        <v>1</v>
      </c>
      <c r="J32" s="39">
        <v>1</v>
      </c>
      <c r="K32" s="32">
        <v>1</v>
      </c>
      <c r="L32" s="39"/>
      <c r="M32" s="32">
        <v>1</v>
      </c>
      <c r="N32" s="16">
        <v>1</v>
      </c>
      <c r="O32" s="42"/>
      <c r="P32" s="48"/>
      <c r="Q32" s="38"/>
      <c r="R32" s="48">
        <v>1</v>
      </c>
      <c r="S32" s="50">
        <v>1</v>
      </c>
      <c r="T32" s="38">
        <v>1</v>
      </c>
      <c r="U32" s="48">
        <v>1</v>
      </c>
      <c r="V32" s="50"/>
      <c r="W32" s="16"/>
      <c r="X32" s="38"/>
      <c r="Y32" s="32"/>
      <c r="Z32" s="50">
        <v>1</v>
      </c>
      <c r="AA32" s="17">
        <v>1</v>
      </c>
      <c r="AB32" s="24">
        <v>1</v>
      </c>
      <c r="AC32" s="50"/>
      <c r="AD32" s="17"/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>
        <v>1</v>
      </c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0</v>
      </c>
      <c r="C33" s="24"/>
      <c r="D33" s="16">
        <v>1</v>
      </c>
      <c r="E33" s="24"/>
      <c r="F33" s="39">
        <v>1</v>
      </c>
      <c r="G33" s="32">
        <v>1</v>
      </c>
      <c r="H33" s="38">
        <v>1</v>
      </c>
      <c r="I33" s="32">
        <v>1</v>
      </c>
      <c r="J33" s="39">
        <v>1</v>
      </c>
      <c r="K33" s="32"/>
      <c r="L33" s="39">
        <v>1</v>
      </c>
      <c r="M33" s="32">
        <v>1</v>
      </c>
      <c r="N33" s="16">
        <v>1</v>
      </c>
      <c r="O33" s="42"/>
      <c r="P33" s="48"/>
      <c r="Q33" s="38"/>
      <c r="R33" s="48"/>
      <c r="S33" s="50"/>
      <c r="T33" s="38"/>
      <c r="U33" s="48">
        <v>1</v>
      </c>
      <c r="V33" s="50">
        <v>1</v>
      </c>
      <c r="W33" s="16">
        <v>1</v>
      </c>
      <c r="X33" s="38"/>
      <c r="Y33" s="32"/>
      <c r="Z33" s="50">
        <v>1</v>
      </c>
      <c r="AA33" s="17">
        <v>1</v>
      </c>
      <c r="AB33" s="24">
        <v>1</v>
      </c>
      <c r="AC33" s="50"/>
      <c r="AD33" s="17"/>
      <c r="AE33" s="24">
        <v>1</v>
      </c>
      <c r="AF33" s="50">
        <v>1</v>
      </c>
      <c r="AG33" s="50"/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</v>
      </c>
      <c r="C34" s="24">
        <v>1</v>
      </c>
      <c r="D34" s="16"/>
      <c r="E34" s="24"/>
      <c r="F34" s="39">
        <v>1</v>
      </c>
      <c r="G34" s="32">
        <v>1</v>
      </c>
      <c r="H34" s="38"/>
      <c r="I34" s="32"/>
      <c r="J34" s="39">
        <v>1</v>
      </c>
      <c r="K34" s="32"/>
      <c r="L34" s="39">
        <v>1</v>
      </c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/>
      <c r="W34" s="16"/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>
        <v>1</v>
      </c>
      <c r="AH34" s="50">
        <v>1</v>
      </c>
      <c r="AI34" s="53">
        <v>1</v>
      </c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2</v>
      </c>
      <c r="C35" s="24">
        <v>1</v>
      </c>
      <c r="D35" s="16">
        <v>1</v>
      </c>
      <c r="E35" s="24"/>
      <c r="F35" s="39">
        <v>1</v>
      </c>
      <c r="G35" s="32">
        <v>1</v>
      </c>
      <c r="H35" s="38">
        <v>1</v>
      </c>
      <c r="I35" s="32">
        <v>1</v>
      </c>
      <c r="J35" s="39">
        <v>1</v>
      </c>
      <c r="K35" s="32">
        <v>1</v>
      </c>
      <c r="L35" s="39">
        <v>1</v>
      </c>
      <c r="M35" s="32">
        <v>1</v>
      </c>
      <c r="N35" s="16"/>
      <c r="O35" s="42"/>
      <c r="P35" s="48"/>
      <c r="Q35" s="38"/>
      <c r="R35" s="48">
        <v>1</v>
      </c>
      <c r="S35" s="50">
        <v>1</v>
      </c>
      <c r="T35" s="38">
        <v>1</v>
      </c>
      <c r="U35" s="48"/>
      <c r="V35" s="50"/>
      <c r="W35" s="16"/>
      <c r="X35" s="38"/>
      <c r="Y35" s="32"/>
      <c r="Z35" s="50">
        <v>1</v>
      </c>
      <c r="AA35" s="17">
        <v>1</v>
      </c>
      <c r="AB35" s="24">
        <v>1</v>
      </c>
      <c r="AC35" s="50">
        <v>1</v>
      </c>
      <c r="AD35" s="17"/>
      <c r="AE35" s="24"/>
      <c r="AF35" s="50">
        <v>1</v>
      </c>
      <c r="AG35" s="50">
        <v>1</v>
      </c>
      <c r="AH35" s="50">
        <v>1</v>
      </c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3</v>
      </c>
      <c r="C36" s="24"/>
      <c r="D36" s="16">
        <v>1</v>
      </c>
      <c r="E36" s="24"/>
      <c r="F36" s="39">
        <v>1</v>
      </c>
      <c r="G36" s="32">
        <v>1</v>
      </c>
      <c r="H36" s="38">
        <v>1</v>
      </c>
      <c r="I36" s="32">
        <v>1</v>
      </c>
      <c r="J36" s="39">
        <v>1</v>
      </c>
      <c r="K36" s="32"/>
      <c r="L36" s="39">
        <v>1</v>
      </c>
      <c r="M36" s="32">
        <v>1</v>
      </c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/>
      <c r="W36" s="16"/>
      <c r="X36" s="38"/>
      <c r="Y36" s="32"/>
      <c r="Z36" s="50"/>
      <c r="AA36" s="17">
        <v>1</v>
      </c>
      <c r="AB36" s="24">
        <v>1</v>
      </c>
      <c r="AC36" s="50"/>
      <c r="AD36" s="17"/>
      <c r="AE36" s="24">
        <v>1</v>
      </c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4</v>
      </c>
      <c r="C37" s="24">
        <v>1</v>
      </c>
      <c r="D37" s="16"/>
      <c r="E37" s="24"/>
      <c r="F37" s="39">
        <v>1</v>
      </c>
      <c r="G37" s="32">
        <v>1</v>
      </c>
      <c r="H37" s="38"/>
      <c r="I37" s="32">
        <v>1</v>
      </c>
      <c r="J37" s="39"/>
      <c r="K37" s="32"/>
      <c r="L37" s="39">
        <v>1</v>
      </c>
      <c r="M37" s="32">
        <v>1</v>
      </c>
      <c r="N37" s="16">
        <v>1</v>
      </c>
      <c r="O37" s="42"/>
      <c r="P37" s="48"/>
      <c r="Q37" s="38">
        <v>1</v>
      </c>
      <c r="R37" s="48">
        <v>1</v>
      </c>
      <c r="S37" s="50">
        <v>1</v>
      </c>
      <c r="T37" s="38"/>
      <c r="U37" s="48"/>
      <c r="V37" s="50"/>
      <c r="W37" s="16"/>
      <c r="X37" s="38"/>
      <c r="Y37" s="32"/>
      <c r="Z37" s="50">
        <v>1</v>
      </c>
      <c r="AA37" s="17">
        <v>1</v>
      </c>
      <c r="AB37" s="24">
        <v>1</v>
      </c>
      <c r="AC37" s="50">
        <v>1</v>
      </c>
      <c r="AD37" s="17"/>
      <c r="AE37" s="24"/>
      <c r="AF37" s="50"/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5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>
        <v>1</v>
      </c>
      <c r="J38" s="39">
        <v>1</v>
      </c>
      <c r="K38" s="32">
        <v>1</v>
      </c>
      <c r="L38" s="39">
        <v>1</v>
      </c>
      <c r="M38" s="32">
        <v>1</v>
      </c>
      <c r="N38" s="16">
        <v>1</v>
      </c>
      <c r="O38" s="42">
        <v>1</v>
      </c>
      <c r="P38" s="48">
        <v>1</v>
      </c>
      <c r="Q38" s="38">
        <v>1</v>
      </c>
      <c r="R38" s="48"/>
      <c r="S38" s="50"/>
      <c r="T38" s="38"/>
      <c r="U38" s="48"/>
      <c r="V38" s="50"/>
      <c r="W38" s="16"/>
      <c r="X38" s="38"/>
      <c r="Y38" s="32">
        <v>1</v>
      </c>
      <c r="Z38" s="50">
        <v>1</v>
      </c>
      <c r="AA38" s="17"/>
      <c r="AB38" s="24"/>
      <c r="AC38" s="50">
        <v>1</v>
      </c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6</v>
      </c>
      <c r="C39" s="24"/>
      <c r="D39" s="16">
        <v>1</v>
      </c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>
        <v>1</v>
      </c>
      <c r="L39" s="39">
        <v>1</v>
      </c>
      <c r="M39" s="32">
        <v>1</v>
      </c>
      <c r="N39" s="16">
        <v>1</v>
      </c>
      <c r="O39" s="42"/>
      <c r="P39" s="48"/>
      <c r="Q39" s="38"/>
      <c r="R39" s="48"/>
      <c r="S39" s="50"/>
      <c r="T39" s="38"/>
      <c r="U39" s="48"/>
      <c r="V39" s="50">
        <v>1</v>
      </c>
      <c r="W39" s="16">
        <v>1</v>
      </c>
      <c r="X39" s="38"/>
      <c r="Y39" s="32"/>
      <c r="Z39" s="50"/>
      <c r="AA39" s="17">
        <v>1</v>
      </c>
      <c r="AB39" s="24">
        <v>1</v>
      </c>
      <c r="AC39" s="50"/>
      <c r="AD39" s="17"/>
      <c r="AE39" s="24">
        <v>1</v>
      </c>
      <c r="AF39" s="50">
        <v>1</v>
      </c>
      <c r="AG39" s="50"/>
      <c r="AH39" s="50"/>
      <c r="AI39" s="53"/>
      <c r="AJ39" s="24"/>
      <c r="AK39" s="50">
        <v>1</v>
      </c>
      <c r="AL39" s="16">
        <v>1</v>
      </c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7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>
        <v>1</v>
      </c>
      <c r="L40" s="39">
        <v>1</v>
      </c>
      <c r="M40" s="32"/>
      <c r="N40" s="16"/>
      <c r="O40" s="42"/>
      <c r="P40" s="48"/>
      <c r="Q40" s="38"/>
      <c r="R40" s="48"/>
      <c r="S40" s="50"/>
      <c r="T40" s="38">
        <v>1</v>
      </c>
      <c r="U40" s="48">
        <v>1</v>
      </c>
      <c r="V40" s="50">
        <v>1</v>
      </c>
      <c r="W40" s="16">
        <v>1</v>
      </c>
      <c r="X40" s="38"/>
      <c r="Y40" s="32"/>
      <c r="Z40" s="50"/>
      <c r="AA40" s="17">
        <v>1</v>
      </c>
      <c r="AB40" s="24"/>
      <c r="AC40" s="50"/>
      <c r="AD40" s="17">
        <v>1</v>
      </c>
      <c r="AE40" s="24"/>
      <c r="AF40" s="50"/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8</v>
      </c>
      <c r="C41" s="24">
        <v>1</v>
      </c>
      <c r="D41" s="16">
        <v>1</v>
      </c>
      <c r="E41" s="24"/>
      <c r="F41" s="39">
        <v>1</v>
      </c>
      <c r="G41" s="32">
        <v>1</v>
      </c>
      <c r="H41" s="38">
        <v>1</v>
      </c>
      <c r="I41" s="32">
        <v>1</v>
      </c>
      <c r="J41" s="39">
        <v>1</v>
      </c>
      <c r="K41" s="32">
        <v>1</v>
      </c>
      <c r="L41" s="39">
        <v>1</v>
      </c>
      <c r="M41" s="32">
        <v>1</v>
      </c>
      <c r="N41" s="16"/>
      <c r="O41" s="42"/>
      <c r="P41" s="48"/>
      <c r="Q41" s="38"/>
      <c r="R41" s="48"/>
      <c r="S41" s="50">
        <v>1</v>
      </c>
      <c r="T41" s="38">
        <v>1</v>
      </c>
      <c r="U41" s="48">
        <v>1</v>
      </c>
      <c r="V41" s="50"/>
      <c r="W41" s="16"/>
      <c r="X41" s="38"/>
      <c r="Y41" s="32"/>
      <c r="Z41" s="50">
        <v>1</v>
      </c>
      <c r="AA41" s="17">
        <v>1</v>
      </c>
      <c r="AB41" s="24"/>
      <c r="AC41" s="50">
        <v>1</v>
      </c>
      <c r="AD41" s="17">
        <v>1</v>
      </c>
      <c r="AE41" s="24"/>
      <c r="AF41" s="50">
        <v>1</v>
      </c>
      <c r="AG41" s="50"/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110</v>
      </c>
      <c r="C42" s="24">
        <v>1</v>
      </c>
      <c r="D42" s="16"/>
      <c r="E42" s="24"/>
      <c r="F42" s="39">
        <v>1</v>
      </c>
      <c r="G42" s="32">
        <v>1</v>
      </c>
      <c r="H42" s="38"/>
      <c r="I42" s="32">
        <v>1</v>
      </c>
      <c r="J42" s="39"/>
      <c r="K42" s="32"/>
      <c r="L42" s="39">
        <v>1</v>
      </c>
      <c r="M42" s="32"/>
      <c r="N42" s="16"/>
      <c r="O42" s="42"/>
      <c r="P42" s="48"/>
      <c r="Q42" s="38"/>
      <c r="R42" s="48"/>
      <c r="S42" s="50">
        <v>1</v>
      </c>
      <c r="T42" s="38">
        <v>1</v>
      </c>
      <c r="U42" s="48">
        <v>1</v>
      </c>
      <c r="V42" s="50"/>
      <c r="W42" s="16"/>
      <c r="X42" s="38"/>
      <c r="Y42" s="32"/>
      <c r="Z42" s="50"/>
      <c r="AA42" s="17">
        <v>1</v>
      </c>
      <c r="AB42" s="24">
        <v>1</v>
      </c>
      <c r="AC42" s="50"/>
      <c r="AD42" s="17"/>
      <c r="AE42" s="24"/>
      <c r="AF42" s="50">
        <v>1</v>
      </c>
      <c r="AG42" s="50"/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111</v>
      </c>
      <c r="C43" s="24">
        <v>1</v>
      </c>
      <c r="D43" s="16"/>
      <c r="E43" s="24"/>
      <c r="F43" s="39">
        <v>1</v>
      </c>
      <c r="G43" s="32">
        <v>1</v>
      </c>
      <c r="H43" s="38"/>
      <c r="I43" s="32">
        <v>1</v>
      </c>
      <c r="J43" s="39"/>
      <c r="K43" s="32"/>
      <c r="L43" s="39">
        <v>1</v>
      </c>
      <c r="M43" s="32"/>
      <c r="N43" s="16"/>
      <c r="O43" s="42"/>
      <c r="P43" s="48"/>
      <c r="Q43" s="38"/>
      <c r="R43" s="48"/>
      <c r="S43" s="50"/>
      <c r="T43" s="38"/>
      <c r="U43" s="48">
        <v>1</v>
      </c>
      <c r="V43" s="50">
        <v>1</v>
      </c>
      <c r="W43" s="16">
        <v>1</v>
      </c>
      <c r="X43" s="38"/>
      <c r="Y43" s="32"/>
      <c r="Z43" s="50"/>
      <c r="AA43" s="17">
        <v>1</v>
      </c>
      <c r="AB43" s="24"/>
      <c r="AC43" s="50">
        <v>1</v>
      </c>
      <c r="AD43" s="17">
        <v>1</v>
      </c>
      <c r="AE43" s="24"/>
      <c r="AF43" s="50">
        <v>1</v>
      </c>
      <c r="AG43" s="50">
        <v>1</v>
      </c>
      <c r="AH43" s="50"/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112</v>
      </c>
      <c r="C44" s="24">
        <v>1</v>
      </c>
      <c r="D44" s="16"/>
      <c r="E44" s="24"/>
      <c r="F44" s="39">
        <v>1</v>
      </c>
      <c r="G44" s="32">
        <v>1</v>
      </c>
      <c r="H44" s="38"/>
      <c r="I44" s="32">
        <v>1</v>
      </c>
      <c r="J44" s="39"/>
      <c r="K44" s="32"/>
      <c r="L44" s="39">
        <v>1</v>
      </c>
      <c r="M44" s="32">
        <v>1</v>
      </c>
      <c r="N44" s="16"/>
      <c r="O44" s="42"/>
      <c r="P44" s="48"/>
      <c r="Q44" s="38"/>
      <c r="R44" s="48"/>
      <c r="S44" s="50"/>
      <c r="T44" s="38">
        <v>1</v>
      </c>
      <c r="U44" s="48">
        <v>1</v>
      </c>
      <c r="V44" s="50"/>
      <c r="W44" s="16"/>
      <c r="X44" s="38"/>
      <c r="Y44" s="32"/>
      <c r="Z44" s="50"/>
      <c r="AA44" s="17">
        <v>1</v>
      </c>
      <c r="AB44" s="24">
        <v>1</v>
      </c>
      <c r="AC44" s="50">
        <v>1</v>
      </c>
      <c r="AD44" s="17"/>
      <c r="AE44" s="24"/>
      <c r="AF44" s="50">
        <v>1</v>
      </c>
      <c r="AG44" s="50">
        <v>1</v>
      </c>
      <c r="AH44" s="50"/>
      <c r="AI44" s="53"/>
      <c r="AJ44" s="24"/>
      <c r="AK44" s="50">
        <v>1</v>
      </c>
      <c r="AL44" s="16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113</v>
      </c>
      <c r="C45" s="24">
        <v>1</v>
      </c>
      <c r="D45" s="16"/>
      <c r="E45" s="24"/>
      <c r="F45" s="39">
        <v>1</v>
      </c>
      <c r="G45" s="32">
        <v>1</v>
      </c>
      <c r="H45" s="38">
        <v>1</v>
      </c>
      <c r="I45" s="32"/>
      <c r="J45" s="39">
        <v>1</v>
      </c>
      <c r="K45" s="32">
        <v>1</v>
      </c>
      <c r="L45" s="39"/>
      <c r="M45" s="32"/>
      <c r="N45" s="16"/>
      <c r="O45" s="42"/>
      <c r="P45" s="48"/>
      <c r="Q45" s="38"/>
      <c r="R45" s="48"/>
      <c r="S45" s="50">
        <v>1</v>
      </c>
      <c r="T45" s="38">
        <v>1</v>
      </c>
      <c r="U45" s="48"/>
      <c r="V45" s="50"/>
      <c r="W45" s="16"/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/>
      <c r="AG45" s="50">
        <v>1</v>
      </c>
      <c r="AH45" s="50">
        <v>1</v>
      </c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114</v>
      </c>
      <c r="C46" s="24">
        <v>1</v>
      </c>
      <c r="D46" s="16"/>
      <c r="E46" s="24"/>
      <c r="F46" s="39">
        <v>1</v>
      </c>
      <c r="G46" s="32">
        <v>1</v>
      </c>
      <c r="H46" s="38"/>
      <c r="I46" s="32"/>
      <c r="J46" s="39">
        <v>1</v>
      </c>
      <c r="K46" s="32">
        <v>1</v>
      </c>
      <c r="L46" s="39"/>
      <c r="M46" s="32"/>
      <c r="N46" s="16"/>
      <c r="O46" s="42"/>
      <c r="P46" s="48"/>
      <c r="Q46" s="38"/>
      <c r="R46" s="48"/>
      <c r="S46" s="50">
        <v>1</v>
      </c>
      <c r="T46" s="38">
        <v>1</v>
      </c>
      <c r="U46" s="48">
        <v>1</v>
      </c>
      <c r="V46" s="50">
        <v>1</v>
      </c>
      <c r="W46" s="16">
        <v>1</v>
      </c>
      <c r="X46" s="38"/>
      <c r="Y46" s="32"/>
      <c r="Z46" s="50"/>
      <c r="AA46" s="17">
        <v>1</v>
      </c>
      <c r="AB46" s="24"/>
      <c r="AC46" s="50">
        <v>1</v>
      </c>
      <c r="AD46" s="17">
        <v>1</v>
      </c>
      <c r="AE46" s="24"/>
      <c r="AF46" s="50"/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115</v>
      </c>
      <c r="C47" s="24">
        <v>1</v>
      </c>
      <c r="D47" s="16"/>
      <c r="E47" s="24"/>
      <c r="F47" s="39">
        <v>1</v>
      </c>
      <c r="G47" s="32">
        <v>1</v>
      </c>
      <c r="H47" s="38"/>
      <c r="I47" s="32">
        <v>1</v>
      </c>
      <c r="J47" s="39">
        <v>1</v>
      </c>
      <c r="K47" s="32">
        <v>1</v>
      </c>
      <c r="L47" s="39">
        <v>1</v>
      </c>
      <c r="M47" s="32">
        <v>1</v>
      </c>
      <c r="N47" s="16">
        <v>1</v>
      </c>
      <c r="O47" s="42"/>
      <c r="P47" s="48"/>
      <c r="Q47" s="38">
        <v>1</v>
      </c>
      <c r="R47" s="48">
        <v>1</v>
      </c>
      <c r="S47" s="50">
        <v>1</v>
      </c>
      <c r="T47" s="38"/>
      <c r="U47" s="48"/>
      <c r="V47" s="50"/>
      <c r="W47" s="16"/>
      <c r="X47" s="38"/>
      <c r="Y47" s="32">
        <v>1</v>
      </c>
      <c r="Z47" s="50">
        <v>1</v>
      </c>
      <c r="AA47" s="17"/>
      <c r="AB47" s="24"/>
      <c r="AC47" s="50"/>
      <c r="AD47" s="17">
        <v>1</v>
      </c>
      <c r="AE47" s="24"/>
      <c r="AF47" s="50"/>
      <c r="AG47" s="50">
        <v>1</v>
      </c>
      <c r="AH47" s="50">
        <v>1</v>
      </c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116</v>
      </c>
      <c r="C48" s="24">
        <v>1</v>
      </c>
      <c r="D48" s="16"/>
      <c r="E48" s="24"/>
      <c r="F48" s="39">
        <v>1</v>
      </c>
      <c r="G48" s="32">
        <v>1</v>
      </c>
      <c r="H48" s="38"/>
      <c r="I48" s="32">
        <v>1</v>
      </c>
      <c r="J48" s="39"/>
      <c r="K48" s="32">
        <v>1</v>
      </c>
      <c r="L48" s="39"/>
      <c r="M48" s="32">
        <v>1</v>
      </c>
      <c r="N48" s="16"/>
      <c r="O48" s="42"/>
      <c r="P48" s="48"/>
      <c r="Q48" s="38"/>
      <c r="R48" s="48">
        <v>1</v>
      </c>
      <c r="S48" s="50">
        <v>1</v>
      </c>
      <c r="T48" s="38">
        <v>1</v>
      </c>
      <c r="U48" s="48">
        <v>1</v>
      </c>
      <c r="V48" s="50">
        <v>1</v>
      </c>
      <c r="W48" s="16"/>
      <c r="X48" s="38"/>
      <c r="Y48" s="32"/>
      <c r="Z48" s="50"/>
      <c r="AA48" s="17">
        <v>1</v>
      </c>
      <c r="AB48" s="24">
        <v>1</v>
      </c>
      <c r="AC48" s="50">
        <v>1</v>
      </c>
      <c r="AD48" s="17"/>
      <c r="AE48" s="24"/>
      <c r="AF48" s="50">
        <v>1</v>
      </c>
      <c r="AG48" s="50">
        <v>1</v>
      </c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117</v>
      </c>
      <c r="C49" s="24"/>
      <c r="D49" s="16">
        <v>1</v>
      </c>
      <c r="E49" s="24"/>
      <c r="F49" s="39">
        <v>1</v>
      </c>
      <c r="G49" s="32">
        <v>1</v>
      </c>
      <c r="H49" s="38"/>
      <c r="I49" s="32">
        <v>1</v>
      </c>
      <c r="J49" s="39">
        <v>1</v>
      </c>
      <c r="K49" s="32"/>
      <c r="L49" s="39">
        <v>1</v>
      </c>
      <c r="M49" s="32">
        <v>1</v>
      </c>
      <c r="N49" s="16"/>
      <c r="O49" s="42"/>
      <c r="P49" s="48"/>
      <c r="Q49" s="38"/>
      <c r="R49" s="48"/>
      <c r="S49" s="50"/>
      <c r="T49" s="38">
        <v>1</v>
      </c>
      <c r="U49" s="48">
        <v>1</v>
      </c>
      <c r="V49" s="50">
        <v>1</v>
      </c>
      <c r="W49" s="16">
        <v>1</v>
      </c>
      <c r="X49" s="38"/>
      <c r="Y49" s="32"/>
      <c r="Z49" s="50"/>
      <c r="AA49" s="17">
        <v>1</v>
      </c>
      <c r="AB49" s="24">
        <v>1</v>
      </c>
      <c r="AC49" s="50"/>
      <c r="AD49" s="17"/>
      <c r="AE49" s="24"/>
      <c r="AF49" s="50">
        <v>1</v>
      </c>
      <c r="AG49" s="50"/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118</v>
      </c>
      <c r="C50" s="24">
        <v>1</v>
      </c>
      <c r="D50" s="16"/>
      <c r="E50" s="24">
        <v>1</v>
      </c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>
        <v>1</v>
      </c>
      <c r="Q50" s="38">
        <v>1</v>
      </c>
      <c r="R50" s="48">
        <v>1</v>
      </c>
      <c r="S50" s="50"/>
      <c r="T50" s="38"/>
      <c r="U50" s="48"/>
      <c r="V50" s="50"/>
      <c r="W50" s="16"/>
      <c r="X50" s="38"/>
      <c r="Y50" s="32">
        <v>1</v>
      </c>
      <c r="Z50" s="50">
        <v>1</v>
      </c>
      <c r="AA50" s="17"/>
      <c r="AB50" s="24"/>
      <c r="AC50" s="50"/>
      <c r="AD50" s="17">
        <v>1</v>
      </c>
      <c r="AE50" s="24"/>
      <c r="AF50" s="50">
        <v>1</v>
      </c>
      <c r="AG50" s="50">
        <v>1</v>
      </c>
      <c r="AH50" s="50"/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119</v>
      </c>
      <c r="C51" s="24">
        <v>1</v>
      </c>
      <c r="D51" s="16"/>
      <c r="E51" s="24"/>
      <c r="F51" s="39">
        <v>1</v>
      </c>
      <c r="G51" s="32">
        <v>1</v>
      </c>
      <c r="H51" s="38">
        <v>1</v>
      </c>
      <c r="I51" s="32"/>
      <c r="J51" s="39">
        <v>1</v>
      </c>
      <c r="K51" s="32">
        <v>1</v>
      </c>
      <c r="L51" s="39"/>
      <c r="M51" s="32"/>
      <c r="N51" s="16"/>
      <c r="O51" s="42"/>
      <c r="P51" s="48"/>
      <c r="Q51" s="38"/>
      <c r="R51" s="48"/>
      <c r="S51" s="50">
        <v>1</v>
      </c>
      <c r="T51" s="38">
        <v>1</v>
      </c>
      <c r="U51" s="48"/>
      <c r="V51" s="50"/>
      <c r="W51" s="16"/>
      <c r="X51" s="38"/>
      <c r="Y51" s="32"/>
      <c r="Z51" s="50"/>
      <c r="AA51" s="17">
        <v>1</v>
      </c>
      <c r="AB51" s="24"/>
      <c r="AC51" s="50"/>
      <c r="AD51" s="17">
        <v>1</v>
      </c>
      <c r="AE51" s="24"/>
      <c r="AF51" s="50">
        <v>1</v>
      </c>
      <c r="AG51" s="50">
        <v>1</v>
      </c>
      <c r="AH51" s="50"/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120</v>
      </c>
      <c r="C52" s="24">
        <v>1</v>
      </c>
      <c r="D52" s="16"/>
      <c r="E52" s="24"/>
      <c r="F52" s="39">
        <v>1</v>
      </c>
      <c r="G52" s="32">
        <v>1</v>
      </c>
      <c r="H52" s="38"/>
      <c r="I52" s="32"/>
      <c r="J52" s="39">
        <v>1</v>
      </c>
      <c r="K52" s="32">
        <v>1</v>
      </c>
      <c r="L52" s="39"/>
      <c r="M52" s="32"/>
      <c r="N52" s="16"/>
      <c r="O52" s="42"/>
      <c r="P52" s="48"/>
      <c r="Q52" s="38">
        <v>1</v>
      </c>
      <c r="R52" s="48">
        <v>1</v>
      </c>
      <c r="S52" s="50"/>
      <c r="T52" s="38"/>
      <c r="U52" s="48"/>
      <c r="V52" s="50"/>
      <c r="W52" s="16"/>
      <c r="X52" s="38"/>
      <c r="Y52" s="32"/>
      <c r="Z52" s="50">
        <v>1</v>
      </c>
      <c r="AA52" s="17"/>
      <c r="AB52" s="24"/>
      <c r="AC52" s="50"/>
      <c r="AD52" s="17">
        <v>1</v>
      </c>
      <c r="AE52" s="24"/>
      <c r="AF52" s="50">
        <v>1</v>
      </c>
      <c r="AG52" s="50">
        <v>1</v>
      </c>
      <c r="AH52" s="50"/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121</v>
      </c>
      <c r="C53" s="24">
        <v>1</v>
      </c>
      <c r="D53" s="16"/>
      <c r="E53" s="24"/>
      <c r="F53" s="39">
        <v>1</v>
      </c>
      <c r="G53" s="32">
        <v>1</v>
      </c>
      <c r="H53" s="38"/>
      <c r="I53" s="32">
        <v>1</v>
      </c>
      <c r="J53" s="39">
        <v>1</v>
      </c>
      <c r="K53" s="32"/>
      <c r="L53" s="39">
        <v>1</v>
      </c>
      <c r="M53" s="32"/>
      <c r="N53" s="16"/>
      <c r="O53" s="42"/>
      <c r="P53" s="48"/>
      <c r="Q53" s="38"/>
      <c r="R53" s="48"/>
      <c r="S53" s="50">
        <v>1</v>
      </c>
      <c r="T53" s="38">
        <v>1</v>
      </c>
      <c r="U53" s="48">
        <v>1</v>
      </c>
      <c r="V53" s="50">
        <v>1</v>
      </c>
      <c r="W53" s="16"/>
      <c r="X53" s="38"/>
      <c r="Y53" s="32"/>
      <c r="Z53" s="50"/>
      <c r="AA53" s="17">
        <v>1</v>
      </c>
      <c r="AB53" s="24"/>
      <c r="AC53" s="50"/>
      <c r="AD53" s="17">
        <v>1</v>
      </c>
      <c r="AE53" s="24"/>
      <c r="AF53" s="50"/>
      <c r="AG53" s="50">
        <v>1</v>
      </c>
      <c r="AH53" s="50">
        <v>1</v>
      </c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122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>
        <v>1</v>
      </c>
      <c r="S54" s="50">
        <v>1</v>
      </c>
      <c r="T54" s="38">
        <v>1</v>
      </c>
      <c r="U54" s="48"/>
      <c r="V54" s="50"/>
      <c r="W54" s="16"/>
      <c r="X54" s="38"/>
      <c r="Y54" s="32"/>
      <c r="Z54" s="50">
        <v>1</v>
      </c>
      <c r="AA54" s="17"/>
      <c r="AB54" s="24"/>
      <c r="AC54" s="50"/>
      <c r="AD54" s="17">
        <v>1</v>
      </c>
      <c r="AE54" s="24"/>
      <c r="AF54" s="50"/>
      <c r="AG54" s="50">
        <v>1</v>
      </c>
      <c r="AH54" s="50">
        <v>1</v>
      </c>
      <c r="AI54" s="53"/>
      <c r="AJ54" s="24">
        <v>1</v>
      </c>
      <c r="AK54" s="50">
        <v>1</v>
      </c>
      <c r="AL54" s="16"/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123</v>
      </c>
      <c r="C55" s="24">
        <v>1</v>
      </c>
      <c r="D55" s="16"/>
      <c r="E55" s="24">
        <v>1</v>
      </c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>
        <v>1</v>
      </c>
      <c r="V55" s="50">
        <v>1</v>
      </c>
      <c r="W55" s="16">
        <v>1</v>
      </c>
      <c r="X55" s="38"/>
      <c r="Y55" s="32"/>
      <c r="Z55" s="50"/>
      <c r="AA55" s="17">
        <v>1</v>
      </c>
      <c r="AB55" s="24"/>
      <c r="AC55" s="50"/>
      <c r="AD55" s="17">
        <v>1</v>
      </c>
      <c r="AE55" s="24"/>
      <c r="AF55" s="50">
        <v>1</v>
      </c>
      <c r="AG55" s="50">
        <v>1</v>
      </c>
      <c r="AH55" s="50"/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124</v>
      </c>
      <c r="C56" s="24">
        <v>1</v>
      </c>
      <c r="D56" s="16"/>
      <c r="E56" s="24">
        <v>1</v>
      </c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>
        <v>1</v>
      </c>
      <c r="U56" s="48">
        <v>1</v>
      </c>
      <c r="V56" s="50">
        <v>1</v>
      </c>
      <c r="W56" s="16">
        <v>1</v>
      </c>
      <c r="X56" s="38"/>
      <c r="Y56" s="32"/>
      <c r="Z56" s="50"/>
      <c r="AA56" s="17">
        <v>1</v>
      </c>
      <c r="AB56" s="24"/>
      <c r="AC56" s="50"/>
      <c r="AD56" s="17">
        <v>1</v>
      </c>
      <c r="AE56" s="24"/>
      <c r="AF56" s="50"/>
      <c r="AG56" s="50">
        <v>1</v>
      </c>
      <c r="AH56" s="50">
        <v>1</v>
      </c>
      <c r="AI56" s="53"/>
      <c r="AJ56" s="24"/>
      <c r="AK56" s="50">
        <v>1</v>
      </c>
      <c r="AL56" s="16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100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09" yWindow="52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86</v>
      </c>
      <c r="B1" s="61" t="s">
        <v>82</v>
      </c>
      <c r="C1" s="61"/>
      <c r="D1" s="62" t="s">
        <v>83</v>
      </c>
      <c r="E1" s="63" t="s">
        <v>84</v>
      </c>
      <c r="F1" s="62" t="s">
        <v>85</v>
      </c>
      <c r="G1" s="60" t="s">
        <v>88</v>
      </c>
      <c r="H1" s="60" t="s">
        <v>96</v>
      </c>
      <c r="I1" s="64" t="s">
        <v>87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RAS</v>
      </c>
      <c r="B3" s="160" t="str" ph="1">
        <f>Scoresheet!B3</f>
        <v>Shennogjia 2, Hubei Province (sample 10)</v>
      </c>
      <c r="C3" s="161"/>
      <c r="D3" s="162" t="str" ph="1">
        <f>Scoresheet!C3</f>
        <v>31.473056 N</v>
      </c>
      <c r="E3" s="163" t="str" ph="1">
        <f>Scoresheet!E3</f>
        <v>110.311111 E</v>
      </c>
      <c r="F3" s="162" t="str" ph="1">
        <f>Scoresheet!G3</f>
        <v>2515±12 - 2572±8m</v>
      </c>
      <c r="G3" s="164" t="str" ph="1">
        <f>Scoresheet!I3</f>
        <v>Sept 22 2010</v>
      </c>
      <c r="H3" s="73" ph="1">
        <f>AQ114</f>
        <v>1</v>
      </c>
      <c r="I3" s="74" t="str" ph="1">
        <f>Scoresheet!M3</f>
        <v>OTU 23 is regarded as having spines. OTUs (8 &amp; 21), (9 &amp; 22), (23 &amp; 42), (29 &amp; 50) are the same. 20 and 25 are very similar as are OTUs 2 &amp; 3.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90</v>
      </c>
      <c r="D5" s="86" t="s">
        <v>97</v>
      </c>
    </row>
    <row r="6" spans="1:82" ht="15" customHeight="1">
      <c r="C6" s="87" t="s">
        <v>89</v>
      </c>
      <c r="D6" s="88" t="s">
        <v>38</v>
      </c>
      <c r="E6" s="89" t="s">
        <v>39</v>
      </c>
      <c r="F6" s="89" t="s">
        <v>40</v>
      </c>
      <c r="G6" s="89" t="s">
        <v>41</v>
      </c>
      <c r="H6" s="89" t="s">
        <v>42</v>
      </c>
      <c r="I6" s="89" t="s">
        <v>43</v>
      </c>
      <c r="J6" s="89" t="s">
        <v>44</v>
      </c>
      <c r="K6" s="90" t="s">
        <v>45</v>
      </c>
      <c r="L6" s="90" t="s">
        <v>46</v>
      </c>
      <c r="M6" s="90" t="s">
        <v>47</v>
      </c>
      <c r="N6" s="90" t="s">
        <v>48</v>
      </c>
      <c r="O6" s="90" t="s">
        <v>49</v>
      </c>
      <c r="P6" s="90" t="s">
        <v>50</v>
      </c>
      <c r="Q6" s="90" t="s">
        <v>51</v>
      </c>
      <c r="R6" s="90" t="s">
        <v>52</v>
      </c>
      <c r="S6" s="90" t="s">
        <v>53</v>
      </c>
      <c r="T6" s="91" t="s">
        <v>54</v>
      </c>
      <c r="U6" s="91" t="s">
        <v>55</v>
      </c>
      <c r="V6" s="91" t="s">
        <v>56</v>
      </c>
      <c r="W6" s="91" t="s">
        <v>57</v>
      </c>
      <c r="X6" s="92" t="s">
        <v>58</v>
      </c>
      <c r="Y6" s="92" t="s">
        <v>59</v>
      </c>
      <c r="Z6" s="92" t="s">
        <v>60</v>
      </c>
      <c r="AA6" s="93" t="s">
        <v>61</v>
      </c>
      <c r="AB6" s="93" t="s">
        <v>62</v>
      </c>
      <c r="AC6" s="93" t="s">
        <v>63</v>
      </c>
      <c r="AD6" s="93" t="s">
        <v>64</v>
      </c>
      <c r="AE6" s="93" t="s">
        <v>65</v>
      </c>
      <c r="AF6" s="94" t="s">
        <v>66</v>
      </c>
      <c r="AG6" s="94" t="s">
        <v>67</v>
      </c>
      <c r="AH6" s="94" t="s">
        <v>68</v>
      </c>
      <c r="AI6" s="95"/>
      <c r="AJ6" s="95"/>
      <c r="AK6" s="95"/>
      <c r="AL6" s="95"/>
      <c r="AM6" s="95"/>
      <c r="AN6" s="95"/>
      <c r="AQ6" s="66" t="s">
        <v>69</v>
      </c>
      <c r="AR6" s="96" t="s">
        <v>38</v>
      </c>
      <c r="AS6" s="97" t="s">
        <v>39</v>
      </c>
      <c r="AT6" s="97" t="s">
        <v>40</v>
      </c>
      <c r="AU6" s="97" t="s">
        <v>41</v>
      </c>
      <c r="AV6" s="97" t="s">
        <v>42</v>
      </c>
      <c r="AW6" s="97" t="s">
        <v>43</v>
      </c>
      <c r="AX6" s="97" t="s">
        <v>44</v>
      </c>
      <c r="AY6" s="98" t="s">
        <v>45</v>
      </c>
      <c r="AZ6" s="98" t="s">
        <v>46</v>
      </c>
      <c r="BA6" s="98" t="s">
        <v>47</v>
      </c>
      <c r="BB6" s="98" t="s">
        <v>48</v>
      </c>
      <c r="BC6" s="98" t="s">
        <v>49</v>
      </c>
      <c r="BD6" s="98" t="s">
        <v>50</v>
      </c>
      <c r="BE6" s="98" t="s">
        <v>51</v>
      </c>
      <c r="BF6" s="98" t="s">
        <v>52</v>
      </c>
      <c r="BG6" s="98" t="s">
        <v>53</v>
      </c>
      <c r="BH6" s="99" t="s">
        <v>54</v>
      </c>
      <c r="BI6" s="99" t="s">
        <v>55</v>
      </c>
      <c r="BJ6" s="99" t="s">
        <v>56</v>
      </c>
      <c r="BK6" s="99" t="s">
        <v>57</v>
      </c>
      <c r="BL6" s="100" t="s">
        <v>58</v>
      </c>
      <c r="BM6" s="100" t="s">
        <v>59</v>
      </c>
      <c r="BN6" s="100" t="s">
        <v>60</v>
      </c>
      <c r="BO6" s="101" t="s">
        <v>61</v>
      </c>
      <c r="BP6" s="101" t="s">
        <v>62</v>
      </c>
      <c r="BQ6" s="101" t="s">
        <v>63</v>
      </c>
      <c r="BR6" s="101" t="s">
        <v>64</v>
      </c>
      <c r="BS6" s="101" t="s">
        <v>65</v>
      </c>
      <c r="BT6" s="95" t="s">
        <v>66</v>
      </c>
      <c r="BU6" s="95" t="s">
        <v>67</v>
      </c>
      <c r="BV6" s="95" t="s">
        <v>68</v>
      </c>
      <c r="BX6" s="102" t="s">
        <v>91</v>
      </c>
      <c r="BY6" s="103" t="s">
        <v>70</v>
      </c>
      <c r="BZ6" s="104" t="s">
        <v>71</v>
      </c>
      <c r="CA6" s="105" t="s">
        <v>72</v>
      </c>
      <c r="CB6" s="106" t="s">
        <v>73</v>
      </c>
      <c r="CC6" s="107" t="s">
        <v>74</v>
      </c>
      <c r="CD6" s="108" t="s">
        <v>75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1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0</v>
      </c>
      <c r="AV7" s="66">
        <f t="shared" si="1"/>
        <v>0</v>
      </c>
      <c r="AW7" s="66">
        <f t="shared" si="1"/>
        <v>1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4</v>
      </c>
      <c r="C8" s="66">
        <f>IF(Scoresheet!C8=0,0,Scoresheet!C8/(Scoresheet!C8+Scoresheet!D8))</f>
        <v>0</v>
      </c>
      <c r="D8" s="109">
        <f>IF(Scoresheet!D8=0,0,Scoresheet!D8/(Scoresheet!C8+Scoresheet!D8))</f>
        <v>1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1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1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1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1</v>
      </c>
      <c r="BM8" s="66">
        <f t="shared" ref="BM8:BM71" si="33">IF(Y8&gt;0,1,0)</f>
        <v>0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5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1</v>
      </c>
      <c r="G9" s="66">
        <f>IF(Scoresheet!I9=0,0,Scoresheet!I9/(Scoresheet!I9+Scoresheet!J9)*(IF(Result!E9=0,1,Result!E9)))</f>
        <v>0.5</v>
      </c>
      <c r="H9" s="66">
        <f>IF(Scoresheet!K9=0,0,Scoresheet!K9/(Scoresheet!L9+Scoresheet!K9)*(IF(Result!E9=0,1,Result!E9)))</f>
        <v>1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1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0.25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0.25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0.33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0.33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0.33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0.5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1</v>
      </c>
      <c r="AV9" s="66">
        <f t="shared" si="16"/>
        <v>1</v>
      </c>
      <c r="AW9" s="66">
        <f t="shared" si="17"/>
        <v>0</v>
      </c>
      <c r="AX9" s="66">
        <f t="shared" si="18"/>
        <v>1</v>
      </c>
      <c r="AY9" s="66">
        <f t="shared" si="19"/>
        <v>0</v>
      </c>
      <c r="AZ9" s="66">
        <f t="shared" si="20"/>
        <v>1</v>
      </c>
      <c r="BA9" s="66">
        <f t="shared" si="21"/>
        <v>1</v>
      </c>
      <c r="BB9" s="66">
        <f t="shared" si="22"/>
        <v>1</v>
      </c>
      <c r="BC9" s="66">
        <f t="shared" si="23"/>
        <v>1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1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6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1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1</v>
      </c>
      <c r="J10" s="109">
        <f>IF(Scoresheet!M10=0,0,Scoresheet!M10/(Scoresheet!M10+Scoresheet!N10))</f>
        <v>1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0.5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0</v>
      </c>
      <c r="AW10" s="66">
        <f t="shared" si="17"/>
        <v>1</v>
      </c>
      <c r="AX10" s="66">
        <f t="shared" si="18"/>
        <v>1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1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7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0.5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1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8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1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0.25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0.25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1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0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9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1</v>
      </c>
      <c r="G13" s="66">
        <f>IF(Scoresheet!I13=0,0,Scoresheet!I13/(Scoresheet!I13+Scoresheet!J13)*(IF(Result!E13=0,1,Result!E13)))</f>
        <v>1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1</v>
      </c>
      <c r="J13" s="109">
        <f>IF(Scoresheet!M13=0,0,Scoresheet!M13/(Scoresheet!M13+Scoresheet!N13))</f>
        <v>1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0.5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0.5</v>
      </c>
      <c r="AH13" s="109">
        <f>IF((Scoresheet!$AJ13+Scoresheet!$AK13+Scoresheet!$AL13)=0,0,FLOOR(Scoresheet!AL13/(Scoresheet!$AJ13+Scoresheet!$AK13+Scoresheet!$AL13),0.01))</f>
        <v>0.5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1</v>
      </c>
      <c r="AV13" s="66">
        <f t="shared" si="16"/>
        <v>0</v>
      </c>
      <c r="AW13" s="66">
        <f t="shared" si="17"/>
        <v>1</v>
      </c>
      <c r="AX13" s="66">
        <f t="shared" si="18"/>
        <v>1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0</v>
      </c>
      <c r="BR13" s="66">
        <f t="shared" si="38"/>
        <v>1</v>
      </c>
      <c r="BS13" s="66">
        <f t="shared" si="39"/>
        <v>1</v>
      </c>
      <c r="BT13" s="66">
        <f t="shared" si="40"/>
        <v>0</v>
      </c>
      <c r="BU13" s="66">
        <f t="shared" si="41"/>
        <v>1</v>
      </c>
      <c r="BV13" s="66">
        <f t="shared" si="42"/>
        <v>1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10</v>
      </c>
      <c r="C14" s="66">
        <f>IF(Scoresheet!C14=0,0,Scoresheet!C14/(Scoresheet!C14+Scoresheet!D14))</f>
        <v>0</v>
      </c>
      <c r="D14" s="109">
        <f>IF(Scoresheet!D14=0,0,Scoresheet!D14/(Scoresheet!C14+Scoresheet!D14))</f>
        <v>1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0.5</v>
      </c>
      <c r="H14" s="66">
        <f>IF(Scoresheet!K14=0,0,Scoresheet!K14/(Scoresheet!L14+Scoresheet!K14)*(IF(Result!E14=0,1,Result!E14)))</f>
        <v>0.5</v>
      </c>
      <c r="I14" s="66">
        <f>IF(Scoresheet!L14=0,0,Scoresheet!L14/(Scoresheet!K14+Scoresheet!L14)*(IF(Result!E14=0,1,Result!E14)))</f>
        <v>0.5</v>
      </c>
      <c r="J14" s="109">
        <f>IF(Scoresheet!M14=0,0,Scoresheet!M14/(Scoresheet!M14+Scoresheet!N14))</f>
        <v>1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0.25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0.25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0.25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0.25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1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1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0.5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1</v>
      </c>
      <c r="AV14" s="66">
        <f t="shared" si="16"/>
        <v>1</v>
      </c>
      <c r="AW14" s="66">
        <f t="shared" si="17"/>
        <v>1</v>
      </c>
      <c r="AX14" s="66">
        <f t="shared" si="18"/>
        <v>1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0</v>
      </c>
      <c r="BL14" s="66">
        <f t="shared" si="32"/>
        <v>1</v>
      </c>
      <c r="BM14" s="66">
        <f t="shared" si="33"/>
        <v>0</v>
      </c>
      <c r="BN14" s="66">
        <f t="shared" si="34"/>
        <v>0</v>
      </c>
      <c r="BO14" s="66">
        <f t="shared" si="35"/>
        <v>1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11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1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1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0.25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1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0.33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0</v>
      </c>
      <c r="AW15" s="66">
        <f t="shared" si="17"/>
        <v>1</v>
      </c>
      <c r="AX15" s="66">
        <f t="shared" si="18"/>
        <v>1</v>
      </c>
      <c r="AY15" s="66">
        <f t="shared" si="19"/>
        <v>0</v>
      </c>
      <c r="AZ15" s="66">
        <f t="shared" si="20"/>
        <v>0</v>
      </c>
      <c r="BA15" s="66">
        <f t="shared" si="21"/>
        <v>1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12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1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0.25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0.5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1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13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1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1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0.33</v>
      </c>
      <c r="Y17" s="66">
        <f>IF((Scoresheet!$AB17+Scoresheet!$AC17+Scoresheet!$AD17)=0,0,FLOOR(Scoresheet!AC17/(Scoresheet!$AB17+Scoresheet!$AC17+Scoresheet!$AD17),0.01))</f>
        <v>0.33</v>
      </c>
      <c r="Z17" s="115">
        <f>IF((Scoresheet!$AB17+Scoresheet!$AC17+Scoresheet!$AD17)=0,0,FLOOR(Scoresheet!AD17/(Scoresheet!$AB17+Scoresheet!$AC17+Scoresheet!$AD17),0.01))</f>
        <v>0.33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0.5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1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14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0.33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0.33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0.33</v>
      </c>
      <c r="AF18" s="66">
        <f>IF((Scoresheet!$AJ18+Scoresheet!$AK18+Scoresheet!$AL18)=0,0,FLOOR(Scoresheet!AJ18/(Scoresheet!$AJ18+Scoresheet!$AK18+Scoresheet!$AL18),0.01))</f>
        <v>0.5</v>
      </c>
      <c r="AG18" s="66">
        <f>IF((Scoresheet!$AJ18+Scoresheet!$AK18+Scoresheet!$AL18)=0,0,FLOOR(Scoresheet!AK18/(Scoresheet!$AJ18+Scoresheet!$AK18+Scoresheet!$AL18),0.01))</f>
        <v>0.5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1</v>
      </c>
      <c r="BT18" s="66">
        <f t="shared" si="40"/>
        <v>1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15</v>
      </c>
      <c r="C19" s="66">
        <f>IF(Scoresheet!C19=0,0,Scoresheet!C19/(Scoresheet!C19+Scoresheet!D19))</f>
        <v>0.5</v>
      </c>
      <c r="D19" s="109">
        <f>IF(Scoresheet!D19=0,0,Scoresheet!D19/(Scoresheet!C19+Scoresheet!D19))</f>
        <v>0.5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1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1</v>
      </c>
      <c r="J19" s="109">
        <f>IF(Scoresheet!M19=0,0,Scoresheet!M19/(Scoresheet!M19+Scoresheet!N19))</f>
        <v>1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0.25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0.33</v>
      </c>
      <c r="Y19" s="66">
        <f>IF((Scoresheet!$AB19+Scoresheet!$AC19+Scoresheet!$AD19)=0,0,FLOOR(Scoresheet!AC19/(Scoresheet!$AB19+Scoresheet!$AC19+Scoresheet!$AD19),0.01))</f>
        <v>0.33</v>
      </c>
      <c r="Z19" s="115">
        <f>IF((Scoresheet!$AB19+Scoresheet!$AC19+Scoresheet!$AD19)=0,0,FLOOR(Scoresheet!AD19/(Scoresheet!$AB19+Scoresheet!$AC19+Scoresheet!$AD19),0.01))</f>
        <v>0.33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0.33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0</v>
      </c>
      <c r="AW19" s="66">
        <f t="shared" si="17"/>
        <v>1</v>
      </c>
      <c r="AX19" s="66">
        <f t="shared" si="18"/>
        <v>1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1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16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1</v>
      </c>
      <c r="G20" s="66">
        <f>IF(Scoresheet!I20=0,0,Scoresheet!I20/(Scoresheet!I20+Scoresheet!J20)*(IF(Result!E20=0,1,Result!E20)))</f>
        <v>0.5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1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0.33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0.33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1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0.5</v>
      </c>
      <c r="AG20" s="66">
        <f>IF((Scoresheet!$AJ20+Scoresheet!$AK20+Scoresheet!$AL20)=0,0,FLOOR(Scoresheet!AK20/(Scoresheet!$AJ20+Scoresheet!$AK20+Scoresheet!$AL20),0.01))</f>
        <v>0.5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1</v>
      </c>
      <c r="AV20" s="66">
        <f t="shared" si="16"/>
        <v>0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1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1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17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0.33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0.25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0.25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0.25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0.25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0.5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1</v>
      </c>
      <c r="BA21" s="66">
        <f t="shared" si="21"/>
        <v>1</v>
      </c>
      <c r="BB21" s="66">
        <f t="shared" si="22"/>
        <v>1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1</v>
      </c>
      <c r="BS21" s="66">
        <f t="shared" si="39"/>
        <v>1</v>
      </c>
      <c r="BT21" s="66">
        <f t="shared" si="40"/>
        <v>0</v>
      </c>
      <c r="BU21" s="66">
        <f t="shared" si="41"/>
        <v>1</v>
      </c>
      <c r="BV21" s="66">
        <f t="shared" si="42"/>
        <v>1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18</v>
      </c>
      <c r="C22" s="66">
        <f>IF(Scoresheet!C22=0,0,Scoresheet!C22/(Scoresheet!C22+Scoresheet!D22))</f>
        <v>0</v>
      </c>
      <c r="D22" s="109">
        <f>IF(Scoresheet!D22=0,0,Scoresheet!D22/(Scoresheet!C22+Scoresheet!D22))</f>
        <v>1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1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0.5</v>
      </c>
      <c r="J22" s="109">
        <f>IF(Scoresheet!M22=0,0,Scoresheet!M22/(Scoresheet!M22+Scoresheet!N22))</f>
        <v>1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0.5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1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0.5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1</v>
      </c>
      <c r="AW22" s="66">
        <f t="shared" si="17"/>
        <v>1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1</v>
      </c>
      <c r="BG22" s="66">
        <f t="shared" si="27"/>
        <v>1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1</v>
      </c>
      <c r="BM22" s="66">
        <f t="shared" si="33"/>
        <v>0</v>
      </c>
      <c r="BN22" s="66">
        <f t="shared" si="34"/>
        <v>0</v>
      </c>
      <c r="BO22" s="66">
        <f t="shared" si="35"/>
        <v>1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19</v>
      </c>
      <c r="C23" s="66">
        <f>IF(Scoresheet!C23=0,0,Scoresheet!C23/(Scoresheet!C23+Scoresheet!D23))</f>
        <v>0</v>
      </c>
      <c r="D23" s="109">
        <f>IF(Scoresheet!D23=0,0,Scoresheet!D23/(Scoresheet!C23+Scoresheet!D23))</f>
        <v>1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0.5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1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0.25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0.25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0.25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1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0.5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0</v>
      </c>
      <c r="AW23" s="66">
        <f t="shared" si="17"/>
        <v>1</v>
      </c>
      <c r="AX23" s="66">
        <f t="shared" si="18"/>
        <v>1</v>
      </c>
      <c r="AY23" s="66">
        <f t="shared" si="19"/>
        <v>0</v>
      </c>
      <c r="AZ23" s="66">
        <f t="shared" si="20"/>
        <v>1</v>
      </c>
      <c r="BA23" s="66">
        <f t="shared" si="21"/>
        <v>1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1</v>
      </c>
      <c r="BM23" s="66">
        <f t="shared" si="33"/>
        <v>0</v>
      </c>
      <c r="BN23" s="66">
        <f t="shared" si="34"/>
        <v>0</v>
      </c>
      <c r="BO23" s="66">
        <f t="shared" si="35"/>
        <v>1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20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0.25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0.25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0.33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0.33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0.33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0.5</v>
      </c>
      <c r="AG24" s="66">
        <f>IF((Scoresheet!$AJ24+Scoresheet!$AK24+Scoresheet!$AL24)=0,0,FLOOR(Scoresheet!AK24/(Scoresheet!$AJ24+Scoresheet!$AK24+Scoresheet!$AL24),0.01))</f>
        <v>0.5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1</v>
      </c>
      <c r="BA24" s="66">
        <f t="shared" si="21"/>
        <v>1</v>
      </c>
      <c r="BB24" s="66">
        <f t="shared" si="22"/>
        <v>1</v>
      </c>
      <c r="BC24" s="66">
        <f t="shared" si="23"/>
        <v>1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1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23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0.2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0.2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1</v>
      </c>
      <c r="U25" s="66">
        <f>IF((Scoresheet!$Y25+Scoresheet!$Z25+Scoresheet!$AA25)=0,0,FLOOR(Scoresheet!Y25/(Scoresheet!$Y25+Scoresheet!$Z25+Scoresheet!$AA25),0.01))</f>
        <v>0.5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0.5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0.5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0.33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0.33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0.33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1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1</v>
      </c>
      <c r="BI25" s="66">
        <f t="shared" si="29"/>
        <v>1</v>
      </c>
      <c r="BJ25" s="66">
        <f t="shared" si="30"/>
        <v>1</v>
      </c>
      <c r="BK25" s="66">
        <f t="shared" si="31"/>
        <v>0</v>
      </c>
      <c r="BL25" s="66">
        <f t="shared" si="32"/>
        <v>1</v>
      </c>
      <c r="BM25" s="66">
        <f t="shared" si="33"/>
        <v>0</v>
      </c>
      <c r="BN25" s="66">
        <f t="shared" si="34"/>
        <v>1</v>
      </c>
      <c r="BO25" s="66">
        <f t="shared" si="35"/>
        <v>1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24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1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0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1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25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0.2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0.2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0.2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0.2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0.5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0.33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0.5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1</v>
      </c>
      <c r="AZ27" s="66">
        <f t="shared" si="20"/>
        <v>1</v>
      </c>
      <c r="BA27" s="66">
        <f t="shared" si="21"/>
        <v>1</v>
      </c>
      <c r="BB27" s="66">
        <f t="shared" si="22"/>
        <v>1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1</v>
      </c>
      <c r="BS27" s="66">
        <f t="shared" si="39"/>
        <v>0</v>
      </c>
      <c r="BT27" s="66">
        <f t="shared" si="40"/>
        <v>1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26</v>
      </c>
      <c r="C28" s="66">
        <f>IF(Scoresheet!C28=0,0,Scoresheet!C28/(Scoresheet!C28+Scoresheet!D28))</f>
        <v>0</v>
      </c>
      <c r="D28" s="109">
        <f>IF(Scoresheet!D28=0,0,Scoresheet!D28/(Scoresheet!C28+Scoresheet!D28))</f>
        <v>1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0.5</v>
      </c>
      <c r="H28" s="66">
        <f>IF(Scoresheet!K28=0,0,Scoresheet!K28/(Scoresheet!L28+Scoresheet!K28)*(IF(Result!E28=0,1,Result!E28)))</f>
        <v>0.5</v>
      </c>
      <c r="I28" s="66">
        <f>IF(Scoresheet!L28=0,0,Scoresheet!L28/(Scoresheet!K28+Scoresheet!L28)*(IF(Result!E28=0,1,Result!E28)))</f>
        <v>0.5</v>
      </c>
      <c r="J28" s="109">
        <f>IF(Scoresheet!M28=0,0,Scoresheet!M28/(Scoresheet!M28+Scoresheet!N28))</f>
        <v>1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0.25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0.5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1</v>
      </c>
      <c r="AV28" s="66">
        <f t="shared" si="16"/>
        <v>1</v>
      </c>
      <c r="AW28" s="66">
        <f t="shared" si="17"/>
        <v>1</v>
      </c>
      <c r="AX28" s="66">
        <f t="shared" si="18"/>
        <v>1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1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27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1</v>
      </c>
      <c r="G29" s="66">
        <f>IF(Scoresheet!I29=0,0,Scoresheet!I29/(Scoresheet!I29+Scoresheet!J29)*(IF(Result!E29=0,1,Result!E29)))</f>
        <v>1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1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0.17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0.17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0.17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0.17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0.17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0.17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0.5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0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1</v>
      </c>
      <c r="BA29" s="66">
        <f t="shared" si="21"/>
        <v>1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28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1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1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0.25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0.25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0.25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0.25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29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0.33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0.5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0.5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1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1</v>
      </c>
      <c r="BJ31" s="66">
        <f t="shared" si="30"/>
        <v>1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1</v>
      </c>
      <c r="BS31" s="66">
        <f t="shared" si="39"/>
        <v>1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30</v>
      </c>
      <c r="C32" s="66">
        <f>IF(Scoresheet!C32=0,0,Scoresheet!C32/(Scoresheet!C32+Scoresheet!D32))</f>
        <v>0</v>
      </c>
      <c r="D32" s="109">
        <f>IF(Scoresheet!D32=0,0,Scoresheet!D32/(Scoresheet!C32+Scoresheet!D32))</f>
        <v>1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0.5</v>
      </c>
      <c r="G32" s="66">
        <f>IF(Scoresheet!I32=0,0,Scoresheet!I32/(Scoresheet!I32+Scoresheet!J32)*(IF(Result!E32=0,1,Result!E32)))</f>
        <v>0.5</v>
      </c>
      <c r="H32" s="66">
        <f>IF(Scoresheet!K32=0,0,Scoresheet!K32/(Scoresheet!L32+Scoresheet!K32)*(IF(Result!E32=0,1,Result!E32)))</f>
        <v>1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0.5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0.25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0.25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1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0.5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1</v>
      </c>
      <c r="AV32" s="66">
        <f t="shared" si="16"/>
        <v>1</v>
      </c>
      <c r="AW32" s="66">
        <f t="shared" si="17"/>
        <v>0</v>
      </c>
      <c r="AX32" s="66">
        <f t="shared" si="18"/>
        <v>1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1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1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31</v>
      </c>
      <c r="C33" s="66">
        <f>IF(Scoresheet!C33=0,0,Scoresheet!C33/(Scoresheet!C33+Scoresheet!D33))</f>
        <v>0</v>
      </c>
      <c r="D33" s="109">
        <f>IF(Scoresheet!D33=0,0,Scoresheet!D33/(Scoresheet!C33+Scoresheet!D33))</f>
        <v>1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0.5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1</v>
      </c>
      <c r="J33" s="109">
        <f>IF(Scoresheet!M33=0,0,Scoresheet!M33/(Scoresheet!M33+Scoresheet!N33))</f>
        <v>0.5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0.33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0.33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0.5</v>
      </c>
      <c r="X33" s="66">
        <f>IF((Scoresheet!$AB33+Scoresheet!$AC33+Scoresheet!$AD33)=0,0,FLOOR(Scoresheet!AB33/(Scoresheet!$AB33+Scoresheet!$AC33+Scoresheet!$AD33),0.01))</f>
        <v>1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0.5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1</v>
      </c>
      <c r="AV33" s="66">
        <f t="shared" si="16"/>
        <v>0</v>
      </c>
      <c r="AW33" s="66">
        <f t="shared" si="17"/>
        <v>1</v>
      </c>
      <c r="AX33" s="66">
        <f t="shared" si="18"/>
        <v>1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1</v>
      </c>
      <c r="BK33" s="66">
        <f t="shared" si="31"/>
        <v>1</v>
      </c>
      <c r="BL33" s="66">
        <f t="shared" si="32"/>
        <v>1</v>
      </c>
      <c r="BM33" s="66">
        <f t="shared" si="33"/>
        <v>0</v>
      </c>
      <c r="BN33" s="66">
        <f t="shared" si="34"/>
        <v>0</v>
      </c>
      <c r="BO33" s="66">
        <f t="shared" si="35"/>
        <v>1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32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1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1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0.33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0.33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0.33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0.33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0.33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0</v>
      </c>
      <c r="AV34" s="66">
        <f t="shared" si="16"/>
        <v>0</v>
      </c>
      <c r="AW34" s="66">
        <f t="shared" si="17"/>
        <v>1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1</v>
      </c>
      <c r="BS34" s="66">
        <f t="shared" si="39"/>
        <v>1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33</v>
      </c>
      <c r="C35" s="66">
        <f>IF(Scoresheet!C35=0,0,Scoresheet!C35/(Scoresheet!C35+Scoresheet!D35))</f>
        <v>0.5</v>
      </c>
      <c r="D35" s="109">
        <f>IF(Scoresheet!D35=0,0,Scoresheet!D35/(Scoresheet!C35+Scoresheet!D35))</f>
        <v>0.5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0.5</v>
      </c>
      <c r="H35" s="66">
        <f>IF(Scoresheet!K35=0,0,Scoresheet!K35/(Scoresheet!L35+Scoresheet!K35)*(IF(Result!E35=0,1,Result!E35)))</f>
        <v>0.5</v>
      </c>
      <c r="I35" s="66">
        <f>IF(Scoresheet!L35=0,0,Scoresheet!L35/(Scoresheet!K35+Scoresheet!L35)*(IF(Result!E35=0,1,Result!E35)))</f>
        <v>0.5</v>
      </c>
      <c r="J35" s="109">
        <f>IF(Scoresheet!M35=0,0,Scoresheet!M35/(Scoresheet!M35+Scoresheet!N35))</f>
        <v>1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0.33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0.5</v>
      </c>
      <c r="W35" s="109">
        <f>IF((Scoresheet!$Y35+Scoresheet!$Z35+Scoresheet!$AA35)=0,0,FLOOR(Scoresheet!AA35/(Scoresheet!$Y35+Scoresheet!$Z35+Scoresheet!$AA35),0.01))</f>
        <v>0.5</v>
      </c>
      <c r="X35" s="66">
        <f>IF((Scoresheet!$AB35+Scoresheet!$AC35+Scoresheet!$AD35)=0,0,FLOOR(Scoresheet!AB35/(Scoresheet!$AB35+Scoresheet!$AC35+Scoresheet!$AD35),0.01))</f>
        <v>0.5</v>
      </c>
      <c r="Y35" s="66">
        <f>IF((Scoresheet!$AB35+Scoresheet!$AC35+Scoresheet!$AD35)=0,0,FLOOR(Scoresheet!AC35/(Scoresheet!$AB35+Scoresheet!$AC35+Scoresheet!$AD35),0.01))</f>
        <v>0.5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0.33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0.33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0.33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1</v>
      </c>
      <c r="AV35" s="66">
        <f t="shared" si="16"/>
        <v>1</v>
      </c>
      <c r="AW35" s="66">
        <f t="shared" si="17"/>
        <v>1</v>
      </c>
      <c r="AX35" s="66">
        <f t="shared" si="18"/>
        <v>1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1</v>
      </c>
      <c r="BC35" s="66">
        <f t="shared" si="23"/>
        <v>1</v>
      </c>
      <c r="BD35" s="66">
        <f t="shared" si="24"/>
        <v>1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1</v>
      </c>
      <c r="BK35" s="66">
        <f t="shared" si="31"/>
        <v>1</v>
      </c>
      <c r="BL35" s="66">
        <f t="shared" si="32"/>
        <v>1</v>
      </c>
      <c r="BM35" s="66">
        <f t="shared" si="33"/>
        <v>1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1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 xml:space="preserve">OTU 34 </v>
      </c>
      <c r="C36" s="66">
        <f>IF(Scoresheet!C36=0,0,Scoresheet!C36/(Scoresheet!C36+Scoresheet!D36))</f>
        <v>0</v>
      </c>
      <c r="D36" s="109">
        <f>IF(Scoresheet!D36=0,0,Scoresheet!D36/(Scoresheet!C36+Scoresheet!D36))</f>
        <v>1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0.5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1</v>
      </c>
      <c r="J36" s="109">
        <f>IF(Scoresheet!M36=0,0,Scoresheet!M36/(Scoresheet!M36+Scoresheet!N36))</f>
        <v>1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0.33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1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0.5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1</v>
      </c>
      <c r="AV36" s="66">
        <f t="shared" si="16"/>
        <v>0</v>
      </c>
      <c r="AW36" s="66">
        <f t="shared" si="17"/>
        <v>1</v>
      </c>
      <c r="AX36" s="66">
        <f t="shared" si="18"/>
        <v>1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1</v>
      </c>
      <c r="BM36" s="66">
        <f t="shared" si="33"/>
        <v>0</v>
      </c>
      <c r="BN36" s="66">
        <f t="shared" si="34"/>
        <v>0</v>
      </c>
      <c r="BO36" s="66">
        <f t="shared" si="35"/>
        <v>1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35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1</v>
      </c>
      <c r="G37" s="66">
        <f>IF(Scoresheet!I37=0,0,Scoresheet!I37/(Scoresheet!I37+Scoresheet!J37)*(IF(Result!E37=0,1,Result!E37)))</f>
        <v>1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1</v>
      </c>
      <c r="J37" s="109">
        <f>IF(Scoresheet!M37=0,0,Scoresheet!M37/(Scoresheet!M37+Scoresheet!N37))</f>
        <v>0.5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0.33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0.33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0.33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0.5</v>
      </c>
      <c r="X37" s="66">
        <f>IF((Scoresheet!$AB37+Scoresheet!$AC37+Scoresheet!$AD37)=0,0,FLOOR(Scoresheet!AB37/(Scoresheet!$AB37+Scoresheet!$AC37+Scoresheet!$AD37),0.01))</f>
        <v>0.5</v>
      </c>
      <c r="Y37" s="66">
        <f>IF((Scoresheet!$AB37+Scoresheet!$AC37+Scoresheet!$AD37)=0,0,FLOOR(Scoresheet!AC37/(Scoresheet!$AB37+Scoresheet!$AC37+Scoresheet!$AD37),0.01))</f>
        <v>0.5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1</v>
      </c>
      <c r="AV37" s="66">
        <f t="shared" si="16"/>
        <v>0</v>
      </c>
      <c r="AW37" s="66">
        <f t="shared" si="17"/>
        <v>1</v>
      </c>
      <c r="AX37" s="66">
        <f t="shared" si="18"/>
        <v>1</v>
      </c>
      <c r="AY37" s="66">
        <f t="shared" si="19"/>
        <v>0</v>
      </c>
      <c r="AZ37" s="66">
        <f t="shared" si="20"/>
        <v>0</v>
      </c>
      <c r="BA37" s="66">
        <f t="shared" si="21"/>
        <v>1</v>
      </c>
      <c r="BB37" s="66">
        <f t="shared" si="22"/>
        <v>1</v>
      </c>
      <c r="BC37" s="66">
        <f t="shared" si="23"/>
        <v>1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1</v>
      </c>
      <c r="BL37" s="66">
        <f t="shared" si="32"/>
        <v>1</v>
      </c>
      <c r="BM37" s="66">
        <f t="shared" si="33"/>
        <v>1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36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0.5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0.5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0.33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0.33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0.33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0.5</v>
      </c>
      <c r="V38" s="66">
        <f>IF((Scoresheet!$Y38+Scoresheet!$Z38+Scoresheet!$AA38)=0,0,FLOOR(Scoresheet!Z38/(Scoresheet!$Y38+Scoresheet!$Z38+Scoresheet!$AA38),0.01))</f>
        <v>0.5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0.5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1</v>
      </c>
      <c r="AV38" s="66">
        <f t="shared" si="16"/>
        <v>1</v>
      </c>
      <c r="AW38" s="66">
        <f t="shared" si="17"/>
        <v>1</v>
      </c>
      <c r="AX38" s="66">
        <f t="shared" si="18"/>
        <v>1</v>
      </c>
      <c r="AY38" s="66">
        <f t="shared" si="19"/>
        <v>1</v>
      </c>
      <c r="AZ38" s="66">
        <f t="shared" si="20"/>
        <v>1</v>
      </c>
      <c r="BA38" s="66">
        <f t="shared" si="21"/>
        <v>1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1</v>
      </c>
      <c r="BK38" s="66">
        <f t="shared" si="31"/>
        <v>0</v>
      </c>
      <c r="BL38" s="66">
        <f t="shared" si="32"/>
        <v>0</v>
      </c>
      <c r="BM38" s="66">
        <f t="shared" si="33"/>
        <v>1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37</v>
      </c>
      <c r="C39" s="66">
        <f>IF(Scoresheet!C39=0,0,Scoresheet!C39/(Scoresheet!C39+Scoresheet!D39))</f>
        <v>0</v>
      </c>
      <c r="D39" s="109">
        <f>IF(Scoresheet!D39=0,0,Scoresheet!D39/(Scoresheet!C39+Scoresheet!D39))</f>
        <v>1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0.5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0.5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0.5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1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0.5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0.5</v>
      </c>
      <c r="AH39" s="109">
        <f>IF((Scoresheet!$AJ39+Scoresheet!$AK39+Scoresheet!$AL39)=0,0,FLOOR(Scoresheet!AL39/(Scoresheet!$AJ39+Scoresheet!$AK39+Scoresheet!$AL39),0.01))</f>
        <v>0.5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1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0</v>
      </c>
      <c r="BN39" s="66">
        <f t="shared" si="34"/>
        <v>0</v>
      </c>
      <c r="BO39" s="66">
        <f t="shared" si="35"/>
        <v>1</v>
      </c>
      <c r="BP39" s="66">
        <f t="shared" si="36"/>
        <v>1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1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 xml:space="preserve">OTU 38 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0.5</v>
      </c>
      <c r="I40" s="66">
        <f>IF(Scoresheet!L40=0,0,Scoresheet!L40/(Scoresheet!K40+Scoresheet!L40)*(IF(Result!E40=0,1,Result!E40)))</f>
        <v>0.5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0.25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0.25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0.25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0.25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1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1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1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39</v>
      </c>
      <c r="C41" s="66">
        <f>IF(Scoresheet!C41=0,0,Scoresheet!C41/(Scoresheet!C41+Scoresheet!D41))</f>
        <v>0.5</v>
      </c>
      <c r="D41" s="109">
        <f>IF(Scoresheet!D41=0,0,Scoresheet!D41/(Scoresheet!C41+Scoresheet!D41))</f>
        <v>0.5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0.5</v>
      </c>
      <c r="G41" s="66">
        <f>IF(Scoresheet!I41=0,0,Scoresheet!I41/(Scoresheet!I41+Scoresheet!J41)*(IF(Result!E41=0,1,Result!E41)))</f>
        <v>0.5</v>
      </c>
      <c r="H41" s="66">
        <f>IF(Scoresheet!K41=0,0,Scoresheet!K41/(Scoresheet!L41+Scoresheet!K41)*(IF(Result!E41=0,1,Result!E41)))</f>
        <v>0.5</v>
      </c>
      <c r="I41" s="66">
        <f>IF(Scoresheet!L41=0,0,Scoresheet!L41/(Scoresheet!K41+Scoresheet!L41)*(IF(Result!E41=0,1,Result!E41)))</f>
        <v>0.5</v>
      </c>
      <c r="J41" s="109">
        <f>IF(Scoresheet!M41=0,0,Scoresheet!M41/(Scoresheet!M41+Scoresheet!N41))</f>
        <v>1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0.33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0.5</v>
      </c>
      <c r="W41" s="109">
        <f>IF((Scoresheet!$Y41+Scoresheet!$Z41+Scoresheet!$AA41)=0,0,FLOOR(Scoresheet!AA41/(Scoresheet!$Y41+Scoresheet!$Z41+Scoresheet!$AA41),0.01))</f>
        <v>0.5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0.5</v>
      </c>
      <c r="Z41" s="115">
        <f>IF((Scoresheet!$AB41+Scoresheet!$AC41+Scoresheet!$AD41)=0,0,FLOOR(Scoresheet!AD41/(Scoresheet!$AB41+Scoresheet!$AC41+Scoresheet!$AD41),0.01))</f>
        <v>0.5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1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1</v>
      </c>
      <c r="AV41" s="66">
        <f t="shared" si="16"/>
        <v>1</v>
      </c>
      <c r="AW41" s="66">
        <f t="shared" si="17"/>
        <v>1</v>
      </c>
      <c r="AX41" s="66">
        <f t="shared" si="18"/>
        <v>1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1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1</v>
      </c>
      <c r="BK41" s="66">
        <f t="shared" si="31"/>
        <v>1</v>
      </c>
      <c r="BL41" s="66">
        <f t="shared" si="32"/>
        <v>0</v>
      </c>
      <c r="BM41" s="66">
        <f t="shared" si="33"/>
        <v>1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40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1</v>
      </c>
      <c r="G42" s="66">
        <f>IF(Scoresheet!I42=0,0,Scoresheet!I42/(Scoresheet!I42+Scoresheet!J42)*(IF(Result!E42=0,1,Result!E42)))</f>
        <v>1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1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0.33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0.33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0.33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1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1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1</v>
      </c>
      <c r="AV42" s="66">
        <f t="shared" si="16"/>
        <v>0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1</v>
      </c>
      <c r="BD42" s="66">
        <f t="shared" si="24"/>
        <v>1</v>
      </c>
      <c r="BE42" s="66">
        <f t="shared" si="25"/>
        <v>1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1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1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41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1</v>
      </c>
      <c r="G43" s="66">
        <f>IF(Scoresheet!I43=0,0,Scoresheet!I43/(Scoresheet!I43+Scoresheet!J43)*(IF(Result!E43=0,1,Result!E43)))</f>
        <v>1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1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0.33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0.33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0.33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0.5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0.5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0.5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0</v>
      </c>
      <c r="AT43" s="66">
        <f t="shared" si="14"/>
        <v>1</v>
      </c>
      <c r="AU43" s="66">
        <f t="shared" si="15"/>
        <v>1</v>
      </c>
      <c r="AV43" s="66">
        <f t="shared" si="16"/>
        <v>0</v>
      </c>
      <c r="AW43" s="66">
        <f t="shared" si="17"/>
        <v>1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1</v>
      </c>
      <c r="BF43" s="66">
        <f t="shared" si="26"/>
        <v>1</v>
      </c>
      <c r="BG43" s="66">
        <f t="shared" si="27"/>
        <v>1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1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1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43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1</v>
      </c>
      <c r="G44" s="66">
        <f>IF(Scoresheet!I44=0,0,Scoresheet!I44/(Scoresheet!I44+Scoresheet!J44)*(IF(Result!E44=0,1,Result!E44)))</f>
        <v>1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1</v>
      </c>
      <c r="J44" s="109">
        <f>IF(Scoresheet!M44=0,0,Scoresheet!M44/(Scoresheet!M44+Scoresheet!N44))</f>
        <v>1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0.5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0.5</v>
      </c>
      <c r="Y44" s="66">
        <f>IF((Scoresheet!$AB44+Scoresheet!$AC44+Scoresheet!$AD44)=0,0,FLOOR(Scoresheet!AC44/(Scoresheet!$AB44+Scoresheet!$AC44+Scoresheet!$AD44),0.01))</f>
        <v>0.5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0.5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1</v>
      </c>
      <c r="AV44" s="66">
        <f t="shared" si="16"/>
        <v>0</v>
      </c>
      <c r="AW44" s="66">
        <f t="shared" si="17"/>
        <v>1</v>
      </c>
      <c r="AX44" s="66">
        <f t="shared" si="18"/>
        <v>1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1</v>
      </c>
      <c r="BM44" s="66">
        <f t="shared" si="33"/>
        <v>1</v>
      </c>
      <c r="BN44" s="66">
        <f t="shared" si="34"/>
        <v>0</v>
      </c>
      <c r="BO44" s="66">
        <f t="shared" si="35"/>
        <v>0</v>
      </c>
      <c r="BP44" s="66">
        <f t="shared" si="36"/>
        <v>1</v>
      </c>
      <c r="BQ44" s="66">
        <f t="shared" si="37"/>
        <v>1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44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0.5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1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0.5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0.5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0.5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0</v>
      </c>
      <c r="AV45" s="66">
        <f t="shared" si="16"/>
        <v>1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0</v>
      </c>
      <c r="BQ45" s="66">
        <f t="shared" si="37"/>
        <v>1</v>
      </c>
      <c r="BR45" s="66">
        <f t="shared" si="38"/>
        <v>1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45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1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1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0.2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0.2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0.2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0.2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0.2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0.5</v>
      </c>
      <c r="Z46" s="115">
        <f>IF((Scoresheet!$AB46+Scoresheet!$AC46+Scoresheet!$AD46)=0,0,FLOOR(Scoresheet!AD46/(Scoresheet!$AB46+Scoresheet!$AC46+Scoresheet!$AD46),0.01))</f>
        <v>0.5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1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1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1</v>
      </c>
      <c r="BG46" s="66">
        <f t="shared" si="27"/>
        <v>1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1</v>
      </c>
      <c r="BN46" s="66">
        <f t="shared" si="34"/>
        <v>1</v>
      </c>
      <c r="BO46" s="66">
        <f t="shared" si="35"/>
        <v>0</v>
      </c>
      <c r="BP46" s="66">
        <f t="shared" si="36"/>
        <v>0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46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1</v>
      </c>
      <c r="G47" s="66">
        <f>IF(Scoresheet!I47=0,0,Scoresheet!I47/(Scoresheet!I47+Scoresheet!J47)*(IF(Result!E47=0,1,Result!E47)))</f>
        <v>0.5</v>
      </c>
      <c r="H47" s="66">
        <f>IF(Scoresheet!K47=0,0,Scoresheet!K47/(Scoresheet!L47+Scoresheet!K47)*(IF(Result!E47=0,1,Result!E47)))</f>
        <v>0.5</v>
      </c>
      <c r="I47" s="66">
        <f>IF(Scoresheet!L47=0,0,Scoresheet!L47/(Scoresheet!K47+Scoresheet!L47)*(IF(Result!E47=0,1,Result!E47)))</f>
        <v>0.5</v>
      </c>
      <c r="J47" s="109">
        <f>IF(Scoresheet!M47=0,0,Scoresheet!M47/(Scoresheet!M47+Scoresheet!N47))</f>
        <v>0.5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0.33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0.33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0.33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0.5</v>
      </c>
      <c r="V47" s="66">
        <f>IF((Scoresheet!$Y47+Scoresheet!$Z47+Scoresheet!$AA47)=0,0,FLOOR(Scoresheet!Z47/(Scoresheet!$Y47+Scoresheet!$Z47+Scoresheet!$AA47),0.01))</f>
        <v>0.5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0.5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0</v>
      </c>
      <c r="AT47" s="66">
        <f t="shared" si="14"/>
        <v>1</v>
      </c>
      <c r="AU47" s="66">
        <f t="shared" si="15"/>
        <v>1</v>
      </c>
      <c r="AV47" s="66">
        <f t="shared" si="16"/>
        <v>1</v>
      </c>
      <c r="AW47" s="66">
        <f t="shared" si="17"/>
        <v>1</v>
      </c>
      <c r="AX47" s="66">
        <f t="shared" si="18"/>
        <v>1</v>
      </c>
      <c r="AY47" s="66">
        <f t="shared" si="19"/>
        <v>0</v>
      </c>
      <c r="AZ47" s="66">
        <f t="shared" si="20"/>
        <v>0</v>
      </c>
      <c r="BA47" s="66">
        <f t="shared" si="21"/>
        <v>1</v>
      </c>
      <c r="BB47" s="66">
        <f t="shared" si="22"/>
        <v>1</v>
      </c>
      <c r="BC47" s="66">
        <f t="shared" si="23"/>
        <v>1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1</v>
      </c>
      <c r="BJ47" s="66">
        <f t="shared" si="30"/>
        <v>1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0</v>
      </c>
      <c r="BQ47" s="66">
        <f t="shared" si="37"/>
        <v>1</v>
      </c>
      <c r="BR47" s="66">
        <f t="shared" si="38"/>
        <v>1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47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1</v>
      </c>
      <c r="G48" s="66">
        <f>IF(Scoresheet!I48=0,0,Scoresheet!I48/(Scoresheet!I48+Scoresheet!J48)*(IF(Result!E48=0,1,Result!E48)))</f>
        <v>1</v>
      </c>
      <c r="H48" s="66">
        <f>IF(Scoresheet!K48=0,0,Scoresheet!K48/(Scoresheet!L48+Scoresheet!K48)*(IF(Result!E48=0,1,Result!E48)))</f>
        <v>1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1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0.2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0.2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0.2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0.2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0.2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0.5</v>
      </c>
      <c r="Y48" s="66">
        <f>IF((Scoresheet!$AB48+Scoresheet!$AC48+Scoresheet!$AD48)=0,0,FLOOR(Scoresheet!AC48/(Scoresheet!$AB48+Scoresheet!$AC48+Scoresheet!$AD48),0.01))</f>
        <v>0.5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0.5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0.5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0</v>
      </c>
      <c r="AT48" s="66">
        <f t="shared" si="14"/>
        <v>1</v>
      </c>
      <c r="AU48" s="66">
        <f t="shared" si="15"/>
        <v>1</v>
      </c>
      <c r="AV48" s="66">
        <f t="shared" si="16"/>
        <v>1</v>
      </c>
      <c r="AW48" s="66">
        <f t="shared" si="17"/>
        <v>0</v>
      </c>
      <c r="AX48" s="66">
        <f t="shared" si="18"/>
        <v>1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1</v>
      </c>
      <c r="BC48" s="66">
        <f t="shared" si="23"/>
        <v>1</v>
      </c>
      <c r="BD48" s="66">
        <f t="shared" si="24"/>
        <v>1</v>
      </c>
      <c r="BE48" s="66">
        <f t="shared" si="25"/>
        <v>1</v>
      </c>
      <c r="BF48" s="66">
        <f t="shared" si="26"/>
        <v>1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1</v>
      </c>
      <c r="BM48" s="66">
        <f t="shared" si="33"/>
        <v>1</v>
      </c>
      <c r="BN48" s="66">
        <f t="shared" si="34"/>
        <v>0</v>
      </c>
      <c r="BO48" s="66">
        <f t="shared" si="35"/>
        <v>0</v>
      </c>
      <c r="BP48" s="66">
        <f t="shared" si="36"/>
        <v>1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48</v>
      </c>
      <c r="C49" s="66">
        <f>IF(Scoresheet!C49=0,0,Scoresheet!C49/(Scoresheet!C49+Scoresheet!D49))</f>
        <v>0</v>
      </c>
      <c r="D49" s="109">
        <f>IF(Scoresheet!D49=0,0,Scoresheet!D49/(Scoresheet!C49+Scoresheet!D49))</f>
        <v>1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1</v>
      </c>
      <c r="G49" s="66">
        <f>IF(Scoresheet!I49=0,0,Scoresheet!I49/(Scoresheet!I49+Scoresheet!J49)*(IF(Result!E49=0,1,Result!E49)))</f>
        <v>0.5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1</v>
      </c>
      <c r="J49" s="109">
        <f>IF(Scoresheet!M49=0,0,Scoresheet!M49/(Scoresheet!M49+Scoresheet!N49))</f>
        <v>1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0.25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0.25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0.25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0.25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1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1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0</v>
      </c>
      <c r="AT49" s="66">
        <f t="shared" si="14"/>
        <v>1</v>
      </c>
      <c r="AU49" s="66">
        <f t="shared" si="15"/>
        <v>1</v>
      </c>
      <c r="AV49" s="66">
        <f t="shared" si="16"/>
        <v>0</v>
      </c>
      <c r="AW49" s="66">
        <f t="shared" si="17"/>
        <v>1</v>
      </c>
      <c r="AX49" s="66">
        <f t="shared" si="18"/>
        <v>1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1</v>
      </c>
      <c r="BE49" s="66">
        <f t="shared" si="25"/>
        <v>1</v>
      </c>
      <c r="BF49" s="66">
        <f t="shared" si="26"/>
        <v>1</v>
      </c>
      <c r="BG49" s="66">
        <f t="shared" si="27"/>
        <v>1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1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1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49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1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0.33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0.33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0.33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0.5</v>
      </c>
      <c r="V50" s="66">
        <f>IF((Scoresheet!$Y50+Scoresheet!$Z50+Scoresheet!$AA50)=0,0,FLOOR(Scoresheet!Z50/(Scoresheet!$Y50+Scoresheet!$Z50+Scoresheet!$AA50),0.01))</f>
        <v>0.5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0.5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0.5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1</v>
      </c>
      <c r="BA50" s="66">
        <f t="shared" si="21"/>
        <v>1</v>
      </c>
      <c r="BB50" s="66">
        <f t="shared" si="22"/>
        <v>1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1</v>
      </c>
      <c r="BJ50" s="66">
        <f t="shared" si="30"/>
        <v>1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1</v>
      </c>
      <c r="BQ50" s="66">
        <f t="shared" si="37"/>
        <v>1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51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1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0.5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0</v>
      </c>
      <c r="AV51" s="66">
        <f t="shared" si="16"/>
        <v>1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1</v>
      </c>
      <c r="BD51" s="66">
        <f t="shared" si="24"/>
        <v>1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1</v>
      </c>
      <c r="BQ51" s="66">
        <f t="shared" si="37"/>
        <v>1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52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1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1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0.5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0.5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1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0.5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0.5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0</v>
      </c>
      <c r="AT52" s="66">
        <f t="shared" si="14"/>
        <v>1</v>
      </c>
      <c r="AU52" s="66">
        <f t="shared" si="15"/>
        <v>0</v>
      </c>
      <c r="AV52" s="66">
        <f t="shared" si="16"/>
        <v>1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1</v>
      </c>
      <c r="BB52" s="66">
        <f t="shared" si="22"/>
        <v>1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1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1</v>
      </c>
      <c r="BQ52" s="66">
        <f t="shared" si="37"/>
        <v>1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53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1</v>
      </c>
      <c r="G53" s="66">
        <f>IF(Scoresheet!I53=0,0,Scoresheet!I53/(Scoresheet!I53+Scoresheet!J53)*(IF(Result!E53=0,1,Result!E53)))</f>
        <v>0.5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1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0.25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0.25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0.25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0.25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0.5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0.5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0</v>
      </c>
      <c r="AT53" s="66">
        <f t="shared" si="14"/>
        <v>1</v>
      </c>
      <c r="AU53" s="66">
        <f t="shared" si="15"/>
        <v>1</v>
      </c>
      <c r="AV53" s="66">
        <f t="shared" si="16"/>
        <v>0</v>
      </c>
      <c r="AW53" s="66">
        <f t="shared" si="17"/>
        <v>1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1</v>
      </c>
      <c r="BE53" s="66">
        <f t="shared" si="25"/>
        <v>1</v>
      </c>
      <c r="BF53" s="66">
        <f t="shared" si="26"/>
        <v>1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0</v>
      </c>
      <c r="BQ53" s="66">
        <f t="shared" si="37"/>
        <v>1</v>
      </c>
      <c r="BR53" s="66">
        <f t="shared" si="38"/>
        <v>1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54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0.33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1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1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0.5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0.5</v>
      </c>
      <c r="AG54" s="66">
        <f>IF((Scoresheet!$AJ54+Scoresheet!$AK54+Scoresheet!$AL54)=0,0,FLOOR(Scoresheet!AK54/(Scoresheet!$AJ54+Scoresheet!$AK54+Scoresheet!$AL54),0.01))</f>
        <v>0.5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1</v>
      </c>
      <c r="BC54" s="66">
        <f t="shared" si="23"/>
        <v>1</v>
      </c>
      <c r="BD54" s="66">
        <f t="shared" si="24"/>
        <v>1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1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1</v>
      </c>
      <c r="BO54" s="66">
        <f t="shared" si="35"/>
        <v>0</v>
      </c>
      <c r="BP54" s="66">
        <f t="shared" si="36"/>
        <v>0</v>
      </c>
      <c r="BQ54" s="66">
        <f t="shared" si="37"/>
        <v>1</v>
      </c>
      <c r="BR54" s="66">
        <f t="shared" si="38"/>
        <v>1</v>
      </c>
      <c r="BS54" s="66">
        <f t="shared" si="39"/>
        <v>0</v>
      </c>
      <c r="BT54" s="66">
        <f t="shared" si="40"/>
        <v>1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2 (no ID)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1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0.33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0.33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0.33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0.5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1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1</v>
      </c>
      <c r="BF55" s="66">
        <f t="shared" si="26"/>
        <v>1</v>
      </c>
      <c r="BG55" s="66">
        <f t="shared" si="27"/>
        <v>1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1</v>
      </c>
      <c r="BQ55" s="66">
        <f t="shared" si="37"/>
        <v>1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3 (no ID)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0.25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0.25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0.25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0.25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0.5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0.5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1</v>
      </c>
      <c r="BE56" s="66">
        <f t="shared" si="25"/>
        <v>1</v>
      </c>
      <c r="BF56" s="66">
        <f t="shared" si="26"/>
        <v>1</v>
      </c>
      <c r="BG56" s="66">
        <f t="shared" si="27"/>
        <v>1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0</v>
      </c>
      <c r="BQ56" s="66">
        <f t="shared" si="37"/>
        <v>1</v>
      </c>
      <c r="BR56" s="66">
        <f t="shared" si="38"/>
        <v>1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50</v>
      </c>
      <c r="B108" s="118" t="s">
        <v>77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78</v>
      </c>
      <c r="AQ108" s="96" ph="1">
        <f t="shared" ref="AQ108:BV108" si="91">SUM(AQ7:AQ107)</f>
        <v>50</v>
      </c>
      <c r="AR108" s="96" ph="1">
        <f t="shared" si="91"/>
        <v>50</v>
      </c>
      <c r="AS108" s="96" ph="1">
        <f t="shared" si="91"/>
        <v>11</v>
      </c>
      <c r="AT108" s="96" ph="1">
        <f t="shared" si="91"/>
        <v>39</v>
      </c>
      <c r="AU108" s="96" ph="1">
        <f t="shared" si="91"/>
        <v>28</v>
      </c>
      <c r="AV108" s="96" ph="1">
        <f t="shared" si="91"/>
        <v>20</v>
      </c>
      <c r="AW108" s="96" ph="1">
        <f t="shared" si="91"/>
        <v>30</v>
      </c>
      <c r="AX108" s="96" ph="1">
        <f t="shared" si="91"/>
        <v>23</v>
      </c>
      <c r="AY108" s="96" ph="1">
        <f t="shared" si="91"/>
        <v>2</v>
      </c>
      <c r="AZ108" s="96" ph="1">
        <f t="shared" si="91"/>
        <v>9</v>
      </c>
      <c r="BA108" s="96" ph="1">
        <f t="shared" si="91"/>
        <v>14</v>
      </c>
      <c r="BB108" s="96" ph="1">
        <f t="shared" si="91"/>
        <v>21</v>
      </c>
      <c r="BC108" s="96" ph="1">
        <f t="shared" si="91"/>
        <v>31</v>
      </c>
      <c r="BD108" s="96" ph="1">
        <f t="shared" si="91"/>
        <v>33</v>
      </c>
      <c r="BE108" s="96" ph="1">
        <f t="shared" si="91"/>
        <v>29</v>
      </c>
      <c r="BF108" s="96" ph="1">
        <f t="shared" si="91"/>
        <v>18</v>
      </c>
      <c r="BG108" s="96" ph="1">
        <f t="shared" si="91"/>
        <v>13</v>
      </c>
      <c r="BH108" s="96" ph="1">
        <f t="shared" si="91"/>
        <v>1</v>
      </c>
      <c r="BI108" s="96" ph="1">
        <f t="shared" si="91"/>
        <v>10</v>
      </c>
      <c r="BJ108" s="96" ph="1">
        <f t="shared" si="91"/>
        <v>24</v>
      </c>
      <c r="BK108" s="96" ph="1">
        <f t="shared" si="91"/>
        <v>35</v>
      </c>
      <c r="BL108" s="96" ph="1">
        <f t="shared" si="91"/>
        <v>18</v>
      </c>
      <c r="BM108" s="96" ph="1">
        <f t="shared" si="91"/>
        <v>16</v>
      </c>
      <c r="BN108" s="96" ph="1">
        <f t="shared" si="91"/>
        <v>34</v>
      </c>
      <c r="BO108" s="96" ph="1">
        <f t="shared" si="91"/>
        <v>8</v>
      </c>
      <c r="BP108" s="96" ph="1">
        <f t="shared" si="91"/>
        <v>32</v>
      </c>
      <c r="BQ108" s="96" ph="1">
        <f t="shared" si="91"/>
        <v>37</v>
      </c>
      <c r="BR108" s="96" ph="1">
        <f t="shared" si="91"/>
        <v>21</v>
      </c>
      <c r="BS108" s="96" ph="1">
        <f t="shared" si="91"/>
        <v>5</v>
      </c>
      <c r="BT108" s="96" ph="1">
        <f t="shared" si="91"/>
        <v>7</v>
      </c>
      <c r="BU108" s="96" ph="1">
        <f t="shared" si="91"/>
        <v>50</v>
      </c>
      <c r="BV108" s="96" ph="1">
        <f t="shared" si="91"/>
        <v>4</v>
      </c>
      <c r="BW108" s="117" t="s">
        <v>78</v>
      </c>
      <c r="BX108" s="117" ph="1">
        <f>SUM(BX7:BX107)</f>
        <v>50</v>
      </c>
      <c r="BY108" s="117" ph="1">
        <f t="shared" ref="BY108:CD108" si="92">SUM(BY7:BY107)</f>
        <v>50</v>
      </c>
      <c r="BZ108" s="117" ph="1">
        <f t="shared" si="92"/>
        <v>50</v>
      </c>
      <c r="CA108" s="117" ph="1">
        <f t="shared" si="92"/>
        <v>50</v>
      </c>
      <c r="CB108" s="117" ph="1">
        <f t="shared" si="92"/>
        <v>50</v>
      </c>
      <c r="CC108" s="117" ph="1">
        <f t="shared" si="92"/>
        <v>50</v>
      </c>
      <c r="CD108" s="117" ph="1">
        <f t="shared" si="92"/>
        <v>50</v>
      </c>
    </row>
    <row r="109" spans="1:82">
      <c r="A109" s="96"/>
      <c r="B109" s="118" t="s">
        <v>79</v>
      </c>
      <c r="C109" s="117"/>
      <c r="D109" s="123">
        <f>SUM(D7:D107)</f>
        <v>11.5</v>
      </c>
      <c r="E109" s="97">
        <f t="shared" ref="E109:AH109" si="93">SUM(E7:E107)</f>
        <v>11</v>
      </c>
      <c r="F109" s="97">
        <f>SUM(F7:F107)</f>
        <v>31</v>
      </c>
      <c r="G109" s="97">
        <f t="shared" si="93"/>
        <v>17.5</v>
      </c>
      <c r="H109" s="97">
        <f t="shared" si="93"/>
        <v>14.5</v>
      </c>
      <c r="I109" s="97">
        <f t="shared" si="93"/>
        <v>24.5</v>
      </c>
      <c r="J109" s="123">
        <f t="shared" si="93"/>
        <v>20</v>
      </c>
      <c r="K109" s="97">
        <f t="shared" si="93"/>
        <v>0.53</v>
      </c>
      <c r="L109" s="97">
        <f t="shared" si="93"/>
        <v>2.44</v>
      </c>
      <c r="M109" s="97">
        <f t="shared" si="93"/>
        <v>4.0500000000000007</v>
      </c>
      <c r="N109" s="97">
        <f t="shared" si="93"/>
        <v>6.0700000000000012</v>
      </c>
      <c r="O109" s="97">
        <f t="shared" si="93"/>
        <v>9.0400000000000009</v>
      </c>
      <c r="P109" s="97">
        <f t="shared" si="93"/>
        <v>9.93</v>
      </c>
      <c r="Q109" s="97">
        <f t="shared" si="93"/>
        <v>8.5200000000000014</v>
      </c>
      <c r="R109" s="97">
        <f t="shared" si="93"/>
        <v>5.3400000000000007</v>
      </c>
      <c r="S109" s="123">
        <f t="shared" si="93"/>
        <v>3.8900000000000006</v>
      </c>
      <c r="T109" s="97">
        <f t="shared" si="93"/>
        <v>1</v>
      </c>
      <c r="U109" s="97">
        <f t="shared" si="93"/>
        <v>5.5</v>
      </c>
      <c r="V109" s="97">
        <f t="shared" si="93"/>
        <v>14.5</v>
      </c>
      <c r="W109" s="123">
        <f t="shared" si="93"/>
        <v>30</v>
      </c>
      <c r="X109" s="97">
        <f t="shared" si="93"/>
        <v>14.16</v>
      </c>
      <c r="Y109" s="97">
        <f t="shared" si="93"/>
        <v>8.16</v>
      </c>
      <c r="Z109" s="123">
        <f t="shared" si="93"/>
        <v>27.66</v>
      </c>
      <c r="AA109" s="97">
        <f t="shared" si="93"/>
        <v>3.83</v>
      </c>
      <c r="AB109" s="97">
        <f t="shared" si="93"/>
        <v>16.560000000000002</v>
      </c>
      <c r="AC109" s="97">
        <f t="shared" si="93"/>
        <v>18.72</v>
      </c>
      <c r="AD109" s="97">
        <f t="shared" si="93"/>
        <v>8.89</v>
      </c>
      <c r="AE109" s="123">
        <f t="shared" si="93"/>
        <v>1.9100000000000001</v>
      </c>
      <c r="AF109" s="97">
        <f t="shared" si="93"/>
        <v>3.5</v>
      </c>
      <c r="AG109" s="97">
        <f t="shared" si="93"/>
        <v>44.5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80</v>
      </c>
      <c r="C110" s="117"/>
      <c r="D110" s="123">
        <f>AR108</f>
        <v>50</v>
      </c>
      <c r="E110" s="97">
        <f>BY108</f>
        <v>50</v>
      </c>
      <c r="F110" s="97">
        <f>BY108</f>
        <v>50</v>
      </c>
      <c r="G110" s="97">
        <f>BY108</f>
        <v>50</v>
      </c>
      <c r="H110" s="97">
        <f>BY108</f>
        <v>50</v>
      </c>
      <c r="I110" s="97">
        <f>BY108</f>
        <v>50</v>
      </c>
      <c r="J110" s="123">
        <f>BY108</f>
        <v>50</v>
      </c>
      <c r="K110" s="98">
        <f>BZ108</f>
        <v>50</v>
      </c>
      <c r="L110" s="98">
        <f>BZ108</f>
        <v>50</v>
      </c>
      <c r="M110" s="98">
        <f>BZ108</f>
        <v>50</v>
      </c>
      <c r="N110" s="98">
        <f>BZ108</f>
        <v>50</v>
      </c>
      <c r="O110" s="98">
        <f>BZ108</f>
        <v>50</v>
      </c>
      <c r="P110" s="98">
        <f>BZ108</f>
        <v>50</v>
      </c>
      <c r="Q110" s="98">
        <f>BZ108</f>
        <v>50</v>
      </c>
      <c r="R110" s="98">
        <f>BZ108</f>
        <v>50</v>
      </c>
      <c r="S110" s="119">
        <f>BZ108</f>
        <v>50</v>
      </c>
      <c r="T110" s="99">
        <f>CA108</f>
        <v>50</v>
      </c>
      <c r="U110" s="99">
        <f>CA108</f>
        <v>50</v>
      </c>
      <c r="V110" s="99">
        <f>CA108</f>
        <v>50</v>
      </c>
      <c r="W110" s="120">
        <f>CA108</f>
        <v>50</v>
      </c>
      <c r="X110" s="117">
        <f>CB108</f>
        <v>50</v>
      </c>
      <c r="Y110" s="117">
        <f>CB108</f>
        <v>50</v>
      </c>
      <c r="Z110" s="118">
        <f>CB108</f>
        <v>50</v>
      </c>
      <c r="AA110" s="101">
        <f>CC108</f>
        <v>50</v>
      </c>
      <c r="AB110" s="101">
        <f>CC108</f>
        <v>50</v>
      </c>
      <c r="AC110" s="101">
        <f>CC108</f>
        <v>50</v>
      </c>
      <c r="AD110" s="101">
        <f>CC108</f>
        <v>50</v>
      </c>
      <c r="AE110" s="121">
        <f>CC108</f>
        <v>50</v>
      </c>
      <c r="AF110" s="95">
        <f>CD108</f>
        <v>50</v>
      </c>
      <c r="AG110" s="95">
        <f>CD108</f>
        <v>50</v>
      </c>
      <c r="AH110" s="122">
        <f>CD108</f>
        <v>50</v>
      </c>
      <c r="AI110" s="95"/>
      <c r="AJ110" s="95"/>
      <c r="AK110" s="95"/>
      <c r="AL110" s="95"/>
      <c r="AM110" s="95"/>
      <c r="AN110" s="95"/>
      <c r="AP110" s="66" t="s">
        <v>92</v>
      </c>
      <c r="AQ110" s="66">
        <f>SUM(BX108:CD108)</f>
        <v>350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94</v>
      </c>
      <c r="AQ111" s="66">
        <f>AQ108*7-SUM(BX108:CD108)</f>
        <v>0</v>
      </c>
    </row>
    <row r="112" spans="1:82">
      <c r="A112" s="96"/>
      <c r="B112" s="96" t="s">
        <v>81</v>
      </c>
      <c r="C112" s="96"/>
      <c r="D112" s="59">
        <f>(D109/AR108)*100</f>
        <v>23</v>
      </c>
      <c r="E112" s="59">
        <f>(E109/BY108)*100</f>
        <v>22</v>
      </c>
      <c r="F112" s="59">
        <f>(F109/BY108)*100</f>
        <v>62</v>
      </c>
      <c r="G112" s="59">
        <f>(G109/BY108)*100</f>
        <v>35</v>
      </c>
      <c r="H112" s="59">
        <f>(H109/BY108)*100</f>
        <v>28.999999999999996</v>
      </c>
      <c r="I112" s="59">
        <f>(I109/BY108)*100</f>
        <v>49</v>
      </c>
      <c r="J112" s="59">
        <f>(J109/BY108)*100</f>
        <v>40</v>
      </c>
      <c r="K112" s="59">
        <f>(K109/BZ108)*100</f>
        <v>1.06</v>
      </c>
      <c r="L112" s="59">
        <f>(L109/BZ108)*100</f>
        <v>4.88</v>
      </c>
      <c r="M112" s="59">
        <f>(M109/BZ108)*100</f>
        <v>8.1000000000000014</v>
      </c>
      <c r="N112" s="59">
        <f>(N109/BZ108)*100</f>
        <v>12.140000000000002</v>
      </c>
      <c r="O112" s="59">
        <f>(O109/BZ108)*100</f>
        <v>18.080000000000002</v>
      </c>
      <c r="P112" s="59">
        <f>(P109/BZ108)*100</f>
        <v>19.86</v>
      </c>
      <c r="Q112" s="59">
        <f>(Q109/BZ108)*100</f>
        <v>17.040000000000003</v>
      </c>
      <c r="R112" s="59">
        <f>(R109/BZ108)*100</f>
        <v>10.680000000000001</v>
      </c>
      <c r="S112" s="59">
        <f>(S109/BZ108)*100</f>
        <v>7.7800000000000011</v>
      </c>
      <c r="T112" s="59">
        <f>(T109/CA108)*100</f>
        <v>2</v>
      </c>
      <c r="U112" s="59">
        <f>(U109/CA108)*100</f>
        <v>11</v>
      </c>
      <c r="V112" s="59">
        <f>(V109/CA108)*100</f>
        <v>28.999999999999996</v>
      </c>
      <c r="W112" s="59">
        <f>(W109/CA108)*100</f>
        <v>60</v>
      </c>
      <c r="X112" s="59">
        <f>(X109/CB108)*100</f>
        <v>28.32</v>
      </c>
      <c r="Y112" s="59">
        <f>(Y109/CB108)*100</f>
        <v>16.32</v>
      </c>
      <c r="Z112" s="59">
        <f>(Z109/CB108)*100</f>
        <v>55.32</v>
      </c>
      <c r="AA112" s="59">
        <f>(AA109/CC108)*100</f>
        <v>7.66</v>
      </c>
      <c r="AB112" s="59">
        <f>(AB109/CC108)*100</f>
        <v>33.120000000000005</v>
      </c>
      <c r="AC112" s="59">
        <f>(AC109/CC108)*100</f>
        <v>37.44</v>
      </c>
      <c r="AD112" s="59">
        <f>(AD109/CC108)*100</f>
        <v>17.78</v>
      </c>
      <c r="AE112" s="59">
        <f>(AE109/CC108)*100</f>
        <v>3.8200000000000003</v>
      </c>
      <c r="AF112" s="59">
        <f>(AF109/CD108)*100</f>
        <v>7.0000000000000009</v>
      </c>
      <c r="AG112" s="59">
        <f>(AG109/CD108)*100</f>
        <v>89</v>
      </c>
      <c r="AH112" s="59">
        <f>(AH109/CD108)*100</f>
        <v>4</v>
      </c>
      <c r="AP112" s="66" t="s">
        <v>93</v>
      </c>
      <c r="AQ112" s="66">
        <f>AQ108*7</f>
        <v>350</v>
      </c>
    </row>
    <row r="114" spans="42:43">
      <c r="AP114" s="66" t="s">
        <v>95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2012-05-16T05:59:49Z</dcterms:modified>
</cp:coreProperties>
</file>